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i unidad\AÑO 2025\MAPA DE RIESGOS 2025\"/>
    </mc:Choice>
  </mc:AlternateContent>
  <xr:revisionPtr revIDLastSave="0" documentId="13_ncr:1_{9872390A-8736-4E25-88D1-02D31CADAD58}" xr6:coauthVersionLast="47" xr6:coauthVersionMax="47" xr10:uidLastSave="{00000000-0000-0000-0000-000000000000}"/>
  <bookViews>
    <workbookView xWindow="1170" yWindow="1170" windowWidth="21600" windowHeight="11295" firstSheet="2" activeTab="2" xr2:uid="{00000000-000D-0000-FFFF-FFFF00000000}"/>
  </bookViews>
  <sheets>
    <sheet name="GESTION DE DIRECC Y PLANEAC " sheetId="1" r:id="rId1"/>
    <sheet name="GEST INTEG  Y EVALUAC Y CONTROL" sheetId="2" r:id="rId2"/>
    <sheet name="GESTION ADMINISTRATIVA" sheetId="3" r:id="rId3"/>
    <sheet name="GESTION ESCENARIOS" sheetId="4" r:id="rId4"/>
    <sheet name="GESTION DE RECREACION" sheetId="5" r:id="rId5"/>
    <sheet name="GESTION TALENTO HUMANO" sheetId="6" r:id="rId6"/>
    <sheet name="GESTION FINANCIERA" sheetId="7" r:id="rId7"/>
    <sheet name="GESTIÓN CONTRACTUAL" sheetId="8" r:id="rId8"/>
    <sheet name="MAPA DE RIESGOS" sheetId="9" r:id="rId9"/>
  </sheets>
  <externalReferences>
    <externalReference r:id="rId10"/>
    <externalReference r:id="rId11"/>
    <externalReference r:id="rId12"/>
    <externalReference r:id="rId13"/>
  </externalReferences>
  <definedNames>
    <definedName name="Impacto" localSheetId="1">#REF!</definedName>
    <definedName name="Impacto" localSheetId="2">#REF!</definedName>
    <definedName name="Impacto" localSheetId="7">#REF!</definedName>
    <definedName name="Impacto" localSheetId="0">#REF!</definedName>
    <definedName name="Impacto" localSheetId="4">#REF!</definedName>
    <definedName name="Impacto" localSheetId="3">#REF!</definedName>
    <definedName name="Impacto" localSheetId="6">#REF!</definedName>
    <definedName name="Impacto" localSheetId="5">#REF!</definedName>
    <definedName name="Impacto">#REF!</definedName>
    <definedName name="matriz">[1]CRITERIOS!$A$1:$F$6</definedName>
    <definedName name="Probabilidad" localSheetId="1">#REF!</definedName>
    <definedName name="Probabilidad" localSheetId="2">#REF!</definedName>
    <definedName name="Probabilidad" localSheetId="7">#REF!</definedName>
    <definedName name="Probabilidad" localSheetId="0">#REF!</definedName>
    <definedName name="Probabilidad" localSheetId="4">#REF!</definedName>
    <definedName name="Probabilidad" localSheetId="3">#REF!</definedName>
    <definedName name="Probabilidad" localSheetId="6">#REF!</definedName>
    <definedName name="Probabilidad" localSheetId="5">#REF!</definedName>
    <definedName name="Probabilidad">#REF!</definedName>
    <definedName name="riesgo">[2]CRITERIOS!$A$4:$A$8</definedName>
    <definedName name="Riesgos" localSheetId="1">#REF!</definedName>
    <definedName name="Riesgos" localSheetId="2">#REF!</definedName>
    <definedName name="Riesgos" localSheetId="7">#REF!</definedName>
    <definedName name="Riesgos" localSheetId="0">#REF!</definedName>
    <definedName name="Riesgos" localSheetId="4">#REF!</definedName>
    <definedName name="Riesgos" localSheetId="3">#REF!</definedName>
    <definedName name="Riesgos" localSheetId="6">#REF!</definedName>
    <definedName name="Riesgos" localSheetId="5">#REF!</definedName>
    <definedName name="Riesgos">#REF!</definedName>
    <definedName name="Riesgos1">[3]CRITERIOS!$A$4:$F$9</definedName>
    <definedName name="Zonariesgo">[4]CRITERIOS!$A$1:$F$6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9JXxXwq8PqFgXHK+oY9GkYJcXNera9Inlg20WzSARWs="/>
    </ext>
  </extLst>
</workbook>
</file>

<file path=xl/calcChain.xml><?xml version="1.0" encoding="utf-8"?>
<calcChain xmlns="http://schemas.openxmlformats.org/spreadsheetml/2006/main">
  <c r="AN70" i="9" l="1" a="1"/>
  <c r="AN71" i="9" s="1"/>
  <c r="AM70" i="9" a="1"/>
  <c r="AM70" i="9" s="1"/>
  <c r="AL70" i="9" a="1"/>
  <c r="AL71" i="9" s="1"/>
  <c r="AL70" i="9"/>
  <c r="AK70" i="9" a="1"/>
  <c r="AK71" i="9" s="1"/>
  <c r="AJ71" i="9"/>
  <c r="AJ70" i="9" a="1"/>
  <c r="AJ70" i="9" s="1"/>
  <c r="AI70" i="9" a="1"/>
  <c r="AI70" i="9" s="1"/>
  <c r="X70" i="9" a="1"/>
  <c r="X70" i="9" s="1"/>
  <c r="V70" i="9" a="1"/>
  <c r="U70" i="9" a="1"/>
  <c r="T71" i="9"/>
  <c r="T70" i="9" a="1"/>
  <c r="T70" i="9" s="1"/>
  <c r="R70" i="9" a="1"/>
  <c r="Q70" i="9" a="1"/>
  <c r="P70" i="9" a="1"/>
  <c r="P71" i="9" s="1"/>
  <c r="O70" i="9" a="1"/>
  <c r="O70" i="9" s="1"/>
  <c r="L71" i="9"/>
  <c r="L70" i="9" a="1"/>
  <c r="L70" i="9" s="1"/>
  <c r="J70" i="9" a="1"/>
  <c r="I70" i="9" a="1"/>
  <c r="H70" i="9" a="1"/>
  <c r="H71" i="9" s="1"/>
  <c r="G71" i="9"/>
  <c r="G70" i="9" a="1"/>
  <c r="G70" i="9" s="1"/>
  <c r="F70" i="9" a="1"/>
  <c r="E70" i="9" a="1"/>
  <c r="D70" i="9" a="1"/>
  <c r="D71" i="9" s="1"/>
  <c r="C71" i="9"/>
  <c r="C70" i="9" a="1"/>
  <c r="C70" i="9"/>
  <c r="B70" i="9" a="1"/>
  <c r="B70" i="9" s="1"/>
  <c r="AN68" i="9" a="1"/>
  <c r="AN69" i="9" s="1"/>
  <c r="AM68" i="9" a="1"/>
  <c r="AM69" i="9" s="1"/>
  <c r="AL69" i="9"/>
  <c r="AL68" i="9" a="1"/>
  <c r="AL68" i="9" s="1"/>
  <c r="AK68" i="9" a="1"/>
  <c r="AK68" i="9" s="1"/>
  <c r="AJ68" i="9" a="1"/>
  <c r="AJ69" i="9" s="1"/>
  <c r="AI68" i="9" a="1"/>
  <c r="AI69" i="9" s="1"/>
  <c r="AI68" i="9"/>
  <c r="X68" i="9" a="1"/>
  <c r="V68" i="9" a="1"/>
  <c r="V68" i="9" s="1"/>
  <c r="U68" i="9" a="1"/>
  <c r="U68" i="9" s="1"/>
  <c r="T68" i="9" a="1"/>
  <c r="R68" i="9" a="1"/>
  <c r="R68" i="9" s="1"/>
  <c r="Q69" i="9"/>
  <c r="Q68" i="9" a="1"/>
  <c r="Q68" i="9" s="1"/>
  <c r="P68" i="9" a="1"/>
  <c r="P69" i="9" s="1"/>
  <c r="P68" i="9"/>
  <c r="O69" i="9"/>
  <c r="O68" i="9" a="1"/>
  <c r="O68" i="9" s="1"/>
  <c r="L68" i="9" a="1"/>
  <c r="L69" i="9" s="1"/>
  <c r="L68" i="9"/>
  <c r="J69" i="9"/>
  <c r="J68" i="9" a="1"/>
  <c r="J68" i="9" s="1"/>
  <c r="I68" i="9" a="1"/>
  <c r="I68" i="9" s="1"/>
  <c r="H68" i="9" a="1"/>
  <c r="H69" i="9" s="1"/>
  <c r="G68" i="9" a="1"/>
  <c r="G69" i="9" s="1"/>
  <c r="G68" i="9"/>
  <c r="F69" i="9"/>
  <c r="F68" i="9" a="1"/>
  <c r="F68" i="9" s="1"/>
  <c r="E68" i="9" a="1"/>
  <c r="E68" i="9" s="1"/>
  <c r="D68" i="9" a="1"/>
  <c r="D69" i="9" s="1"/>
  <c r="C68" i="9" a="1"/>
  <c r="C68" i="9" s="1"/>
  <c r="B68" i="9" a="1"/>
  <c r="B68" i="9" s="1"/>
  <c r="AN66" i="9" a="1"/>
  <c r="AM66" i="9" a="1"/>
  <c r="AM67" i="9" s="1"/>
  <c r="AL66" i="9" a="1"/>
  <c r="AL66" i="9" s="1"/>
  <c r="AK66" i="9" a="1"/>
  <c r="AK66" i="9" s="1"/>
  <c r="AJ67" i="9"/>
  <c r="AJ66" i="9" a="1"/>
  <c r="AJ66" i="9" s="1"/>
  <c r="AI66" i="9" a="1"/>
  <c r="X66" i="9" a="1"/>
  <c r="X66" i="9" s="1"/>
  <c r="W66" i="9" a="1"/>
  <c r="V66" i="9" a="1"/>
  <c r="V67" i="9" s="1"/>
  <c r="V66" i="9"/>
  <c r="U67" i="9"/>
  <c r="U66" i="9" a="1"/>
  <c r="U66" i="9" s="1"/>
  <c r="T66" i="9" a="1"/>
  <c r="T66" i="9" s="1"/>
  <c r="S66" i="9" a="1"/>
  <c r="R66" i="9" a="1"/>
  <c r="R67" i="9" s="1"/>
  <c r="Q66" i="9" a="1"/>
  <c r="Q66" i="9" s="1"/>
  <c r="P67" i="9"/>
  <c r="P66" i="9" a="1"/>
  <c r="P66" i="9" s="1"/>
  <c r="O66" i="9" a="1"/>
  <c r="L67" i="9"/>
  <c r="L66" i="9" a="1"/>
  <c r="L66" i="9" s="1"/>
  <c r="J66" i="9" a="1"/>
  <c r="J67" i="9" s="1"/>
  <c r="J66" i="9"/>
  <c r="I67" i="9"/>
  <c r="I66" i="9" a="1"/>
  <c r="I66" i="9" s="1"/>
  <c r="H66" i="9" a="1"/>
  <c r="G66" i="9" a="1"/>
  <c r="F66" i="9" a="1"/>
  <c r="F67" i="9" s="1"/>
  <c r="E66" i="9" a="1"/>
  <c r="E66" i="9" s="1"/>
  <c r="D66" i="9" a="1"/>
  <c r="C66" i="9" a="1"/>
  <c r="B66" i="9" a="1"/>
  <c r="B67" i="9" s="1"/>
  <c r="B66" i="9"/>
  <c r="AN65" i="9"/>
  <c r="AN64" i="9" a="1"/>
  <c r="AN64" i="9" s="1"/>
  <c r="AM64" i="9" a="1"/>
  <c r="AM64" i="9" s="1"/>
  <c r="AL64" i="9" a="1"/>
  <c r="AK64" i="9" a="1"/>
  <c r="AK65" i="9" s="1"/>
  <c r="AJ64" i="9" a="1"/>
  <c r="AJ64" i="9" s="1"/>
  <c r="AI64" i="9" a="1"/>
  <c r="X64" i="9" a="1"/>
  <c r="X64" i="9" s="1"/>
  <c r="V64" i="9" a="1"/>
  <c r="U64" i="9" a="1"/>
  <c r="U65" i="9" s="1"/>
  <c r="T64" i="9" a="1"/>
  <c r="T64" i="9" s="1"/>
  <c r="R64" i="9" a="1"/>
  <c r="Q64" i="9" a="1"/>
  <c r="Q65" i="9" s="1"/>
  <c r="Q64" i="9"/>
  <c r="P64" i="9" a="1"/>
  <c r="O64" i="9" a="1"/>
  <c r="O64" i="9" s="1"/>
  <c r="L64" i="9" a="1"/>
  <c r="J65" i="9"/>
  <c r="J64" i="9" a="1"/>
  <c r="J64" i="9"/>
  <c r="I64" i="9" a="1"/>
  <c r="H64" i="9" a="1"/>
  <c r="G64" i="9" a="1"/>
  <c r="G65" i="9" s="1"/>
  <c r="G64" i="9"/>
  <c r="F65" i="9"/>
  <c r="F64" i="9" a="1"/>
  <c r="F64" i="9" s="1"/>
  <c r="E64" i="9" a="1"/>
  <c r="D64" i="9" a="1"/>
  <c r="C64" i="9" a="1"/>
  <c r="B64" i="9" a="1"/>
  <c r="B65" i="9" s="1"/>
  <c r="B64" i="9"/>
  <c r="A64" i="9"/>
  <c r="X63" i="9"/>
  <c r="V63" i="9"/>
  <c r="U63" i="9"/>
  <c r="T63" i="9"/>
  <c r="R63" i="9"/>
  <c r="Q63" i="9"/>
  <c r="P63" i="9"/>
  <c r="O63" i="9"/>
  <c r="AN62" i="9"/>
  <c r="AM62" i="9"/>
  <c r="AL62" i="9"/>
  <c r="AK62" i="9"/>
  <c r="AJ62" i="9"/>
  <c r="AI62" i="9"/>
  <c r="X62" i="9"/>
  <c r="V62" i="9"/>
  <c r="U62" i="9"/>
  <c r="T62" i="9"/>
  <c r="R62" i="9"/>
  <c r="Q62" i="9"/>
  <c r="P62" i="9"/>
  <c r="O62" i="9"/>
  <c r="L62" i="9"/>
  <c r="J62" i="9"/>
  <c r="I62" i="9"/>
  <c r="H62" i="9"/>
  <c r="G62" i="9"/>
  <c r="F62" i="9"/>
  <c r="E62" i="9"/>
  <c r="D62" i="9"/>
  <c r="C62" i="9"/>
  <c r="B62" i="9"/>
  <c r="X61" i="9"/>
  <c r="V61" i="9"/>
  <c r="U61" i="9"/>
  <c r="T61" i="9"/>
  <c r="S61" i="9"/>
  <c r="R61" i="9"/>
  <c r="Q61" i="9"/>
  <c r="P61" i="9"/>
  <c r="O61" i="9"/>
  <c r="AN60" i="9"/>
  <c r="AM60" i="9"/>
  <c r="AL60" i="9"/>
  <c r="AK60" i="9"/>
  <c r="AJ60" i="9"/>
  <c r="AI60" i="9"/>
  <c r="X60" i="9"/>
  <c r="V60" i="9"/>
  <c r="U60" i="9"/>
  <c r="T60" i="9"/>
  <c r="R60" i="9"/>
  <c r="Q60" i="9"/>
  <c r="P60" i="9"/>
  <c r="O60" i="9"/>
  <c r="M60" i="9"/>
  <c r="L60" i="9"/>
  <c r="J60" i="9"/>
  <c r="I60" i="9"/>
  <c r="H60" i="9"/>
  <c r="G60" i="9"/>
  <c r="F60" i="9"/>
  <c r="E60" i="9"/>
  <c r="D60" i="9"/>
  <c r="C60" i="9"/>
  <c r="B60" i="9"/>
  <c r="X59" i="9"/>
  <c r="V59" i="9"/>
  <c r="U59" i="9"/>
  <c r="T59" i="9"/>
  <c r="R59" i="9"/>
  <c r="Q59" i="9"/>
  <c r="P59" i="9"/>
  <c r="O59" i="9"/>
  <c r="AN58" i="9"/>
  <c r="AM58" i="9"/>
  <c r="AL58" i="9"/>
  <c r="AK58" i="9"/>
  <c r="AJ58" i="9"/>
  <c r="AI58" i="9"/>
  <c r="X58" i="9"/>
  <c r="V58" i="9"/>
  <c r="U58" i="9"/>
  <c r="T58" i="9"/>
  <c r="R58" i="9"/>
  <c r="Q58" i="9"/>
  <c r="P58" i="9"/>
  <c r="O58" i="9"/>
  <c r="L58" i="9"/>
  <c r="K58" i="9"/>
  <c r="J58" i="9"/>
  <c r="I58" i="9"/>
  <c r="H58" i="9"/>
  <c r="G58" i="9"/>
  <c r="F58" i="9"/>
  <c r="E58" i="9"/>
  <c r="D58" i="9"/>
  <c r="C58" i="9"/>
  <c r="B58" i="9"/>
  <c r="X57" i="9"/>
  <c r="V57" i="9"/>
  <c r="U57" i="9"/>
  <c r="T57" i="9"/>
  <c r="R57" i="9"/>
  <c r="Q57" i="9"/>
  <c r="P57" i="9"/>
  <c r="O57" i="9"/>
  <c r="AN56" i="9"/>
  <c r="AM56" i="9"/>
  <c r="AL56" i="9"/>
  <c r="AK56" i="9"/>
  <c r="AJ56" i="9"/>
  <c r="AI56" i="9"/>
  <c r="X56" i="9"/>
  <c r="V56" i="9"/>
  <c r="U56" i="9"/>
  <c r="T56" i="9"/>
  <c r="R56" i="9"/>
  <c r="Q56" i="9"/>
  <c r="P56" i="9"/>
  <c r="O56" i="9"/>
  <c r="L56" i="9"/>
  <c r="K56" i="9"/>
  <c r="J56" i="9"/>
  <c r="I56" i="9"/>
  <c r="H56" i="9"/>
  <c r="G56" i="9"/>
  <c r="F56" i="9"/>
  <c r="E56" i="9"/>
  <c r="D56" i="9"/>
  <c r="C56" i="9"/>
  <c r="B56" i="9"/>
  <c r="A56" i="9"/>
  <c r="X55" i="9"/>
  <c r="V55" i="9"/>
  <c r="U55" i="9"/>
  <c r="T55" i="9"/>
  <c r="R55" i="9"/>
  <c r="Q55" i="9"/>
  <c r="P55" i="9"/>
  <c r="O55" i="9"/>
  <c r="AN54" i="9"/>
  <c r="AM54" i="9"/>
  <c r="AL54" i="9"/>
  <c r="AK54" i="9"/>
  <c r="AJ54" i="9"/>
  <c r="AI54" i="9"/>
  <c r="X54" i="9"/>
  <c r="V54" i="9"/>
  <c r="U54" i="9"/>
  <c r="T54" i="9"/>
  <c r="R54" i="9"/>
  <c r="Q54" i="9"/>
  <c r="P54" i="9"/>
  <c r="O54" i="9"/>
  <c r="L54" i="9"/>
  <c r="K54" i="9"/>
  <c r="J54" i="9"/>
  <c r="I54" i="9"/>
  <c r="H54" i="9"/>
  <c r="G54" i="9"/>
  <c r="F54" i="9"/>
  <c r="E54" i="9"/>
  <c r="D54" i="9"/>
  <c r="C54" i="9"/>
  <c r="B54" i="9"/>
  <c r="X53" i="9"/>
  <c r="V53" i="9"/>
  <c r="U53" i="9"/>
  <c r="T53" i="9"/>
  <c r="R53" i="9"/>
  <c r="Q53" i="9"/>
  <c r="P53" i="9"/>
  <c r="O53" i="9"/>
  <c r="AN52" i="9"/>
  <c r="AM52" i="9"/>
  <c r="AL52" i="9"/>
  <c r="AK52" i="9"/>
  <c r="AJ52" i="9"/>
  <c r="AI52" i="9"/>
  <c r="X52" i="9"/>
  <c r="V52" i="9"/>
  <c r="U52" i="9"/>
  <c r="T52" i="9"/>
  <c r="R52" i="9"/>
  <c r="Q52" i="9"/>
  <c r="P52" i="9"/>
  <c r="O52" i="9"/>
  <c r="L52" i="9"/>
  <c r="J52" i="9"/>
  <c r="I52" i="9"/>
  <c r="H52" i="9"/>
  <c r="G52" i="9"/>
  <c r="F52" i="9"/>
  <c r="E52" i="9"/>
  <c r="D52" i="9"/>
  <c r="C52" i="9"/>
  <c r="B52" i="9"/>
  <c r="X51" i="9"/>
  <c r="V51" i="9"/>
  <c r="U51" i="9"/>
  <c r="T51" i="9"/>
  <c r="R51" i="9"/>
  <c r="Q51" i="9"/>
  <c r="P51" i="9"/>
  <c r="O51" i="9"/>
  <c r="AN50" i="9"/>
  <c r="AM50" i="9"/>
  <c r="AL50" i="9"/>
  <c r="AK50" i="9"/>
  <c r="AJ50" i="9"/>
  <c r="AI50" i="9"/>
  <c r="X50" i="9"/>
  <c r="V50" i="9"/>
  <c r="U50" i="9"/>
  <c r="T50" i="9"/>
  <c r="R50" i="9"/>
  <c r="Q50" i="9"/>
  <c r="P50" i="9"/>
  <c r="O50" i="9"/>
  <c r="L50" i="9"/>
  <c r="K50" i="9"/>
  <c r="J50" i="9"/>
  <c r="I50" i="9"/>
  <c r="H50" i="9"/>
  <c r="G50" i="9"/>
  <c r="F50" i="9"/>
  <c r="E50" i="9"/>
  <c r="D50" i="9"/>
  <c r="C50" i="9"/>
  <c r="B50" i="9"/>
  <c r="X49" i="9"/>
  <c r="V49" i="9"/>
  <c r="U49" i="9"/>
  <c r="T49" i="9"/>
  <c r="R49" i="9"/>
  <c r="Q49" i="9"/>
  <c r="P49" i="9"/>
  <c r="O49" i="9"/>
  <c r="AN48" i="9"/>
  <c r="AM48" i="9"/>
  <c r="AL48" i="9"/>
  <c r="AK48" i="9"/>
  <c r="AJ48" i="9"/>
  <c r="AI48" i="9"/>
  <c r="X48" i="9"/>
  <c r="V48" i="9"/>
  <c r="U48" i="9"/>
  <c r="T48" i="9"/>
  <c r="R48" i="9"/>
  <c r="Q48" i="9"/>
  <c r="P48" i="9"/>
  <c r="O48" i="9"/>
  <c r="L48" i="9"/>
  <c r="J48" i="9"/>
  <c r="I48" i="9"/>
  <c r="H48" i="9"/>
  <c r="G48" i="9"/>
  <c r="F48" i="9"/>
  <c r="E48" i="9"/>
  <c r="D48" i="9"/>
  <c r="C48" i="9"/>
  <c r="B48" i="9"/>
  <c r="A48" i="9"/>
  <c r="AN46" i="9" a="1"/>
  <c r="AN46" i="9" s="1"/>
  <c r="AM46" i="9" a="1"/>
  <c r="AM47" i="9" s="1"/>
  <c r="AL47" i="9"/>
  <c r="AL46" i="9" a="1"/>
  <c r="AL46" i="9" s="1"/>
  <c r="AK46" i="9" a="1"/>
  <c r="AK46" i="9" s="1"/>
  <c r="AJ47" i="9"/>
  <c r="AJ46" i="9" a="1"/>
  <c r="AJ46" i="9" s="1"/>
  <c r="AI46" i="9" a="1"/>
  <c r="AI47" i="9" s="1"/>
  <c r="X46" i="9" a="1"/>
  <c r="X47" i="9" s="1"/>
  <c r="W46" i="9" a="1"/>
  <c r="V46" i="9" a="1"/>
  <c r="V47" i="9" s="1"/>
  <c r="U46" i="9" a="1"/>
  <c r="U46" i="9" s="1"/>
  <c r="T46" i="9" a="1"/>
  <c r="R47" i="9"/>
  <c r="R46" i="9" a="1"/>
  <c r="R46" i="9"/>
  <c r="Q46" i="9" a="1"/>
  <c r="Q46" i="9" s="1"/>
  <c r="P46" i="9" a="1"/>
  <c r="P47" i="9" s="1"/>
  <c r="O46" i="9" a="1"/>
  <c r="L46" i="9" a="1"/>
  <c r="J47" i="9"/>
  <c r="J46" i="9" a="1"/>
  <c r="J46" i="9"/>
  <c r="I46" i="9" a="1"/>
  <c r="H47" i="9"/>
  <c r="H46" i="9" a="1"/>
  <c r="H46" i="9"/>
  <c r="G46" i="9" a="1"/>
  <c r="G47" i="9" s="1"/>
  <c r="G46" i="9"/>
  <c r="F46" i="9" a="1"/>
  <c r="F46" i="9" s="1"/>
  <c r="E47" i="9"/>
  <c r="E46" i="9" a="1"/>
  <c r="E46" i="9" s="1"/>
  <c r="D46" i="9" a="1"/>
  <c r="C46" i="9" a="1"/>
  <c r="C47" i="9" s="1"/>
  <c r="B46" i="9" a="1"/>
  <c r="B46" i="9" s="1"/>
  <c r="AN44" i="9" a="1"/>
  <c r="AM44" i="9" a="1"/>
  <c r="AM44" i="9" s="1"/>
  <c r="AL44" i="9" a="1"/>
  <c r="AL45" i="9" s="1"/>
  <c r="AK45" i="9"/>
  <c r="AK44" i="9" a="1"/>
  <c r="AK44" i="9"/>
  <c r="AJ44" i="9" a="1"/>
  <c r="AJ44" i="9" s="1"/>
  <c r="AI44" i="9" a="1"/>
  <c r="AI45" i="9" s="1"/>
  <c r="X44" i="9" a="1"/>
  <c r="X44" i="9" s="1"/>
  <c r="W44" i="9"/>
  <c r="V44" i="9" a="1"/>
  <c r="U45" i="9"/>
  <c r="U44" i="9" a="1"/>
  <c r="U44" i="9"/>
  <c r="T44" i="9" a="1"/>
  <c r="T44" i="9" s="1"/>
  <c r="S44" i="9" a="1"/>
  <c r="S44" i="9" s="1"/>
  <c r="R44" i="9" a="1"/>
  <c r="R45" i="9" s="1"/>
  <c r="R44" i="9"/>
  <c r="Q45" i="9"/>
  <c r="Q44" i="9" a="1"/>
  <c r="Q44" i="9" s="1"/>
  <c r="P44" i="9" a="1"/>
  <c r="P44" i="9" s="1"/>
  <c r="O44" i="9" a="1"/>
  <c r="O45" i="9" s="1"/>
  <c r="L44" i="9" a="1"/>
  <c r="L44" i="9" s="1"/>
  <c r="J44" i="9" a="1"/>
  <c r="J45" i="9" s="1"/>
  <c r="I44" i="9" a="1"/>
  <c r="I44" i="9" s="1"/>
  <c r="H44" i="9" a="1"/>
  <c r="G44" i="9" a="1"/>
  <c r="G44" i="9" s="1"/>
  <c r="F44" i="9" a="1"/>
  <c r="E44" i="9" a="1"/>
  <c r="E44" i="9" s="1"/>
  <c r="D45" i="9"/>
  <c r="D44" i="9" a="1"/>
  <c r="D44" i="9" s="1"/>
  <c r="C44" i="9" a="1"/>
  <c r="C45" i="9" s="1"/>
  <c r="B44" i="9" a="1"/>
  <c r="B45" i="9" s="1"/>
  <c r="AN43" i="9"/>
  <c r="AN42" i="9" a="1"/>
  <c r="AN42" i="9" s="1"/>
  <c r="AM42" i="9" a="1"/>
  <c r="AL43" i="9"/>
  <c r="AL42" i="9" a="1"/>
  <c r="AL42" i="9" s="1"/>
  <c r="AK42" i="9" a="1"/>
  <c r="AK43" i="9" s="1"/>
  <c r="AK42" i="9"/>
  <c r="AJ43" i="9"/>
  <c r="AJ42" i="9" a="1"/>
  <c r="AJ42" i="9" s="1"/>
  <c r="AI43" i="9"/>
  <c r="AI42" i="9" a="1"/>
  <c r="AI42" i="9" s="1"/>
  <c r="X43" i="9"/>
  <c r="X42" i="9" a="1"/>
  <c r="X42" i="9"/>
  <c r="V42" i="9" a="1"/>
  <c r="V43" i="9" s="1"/>
  <c r="U42" i="9" a="1"/>
  <c r="U43" i="9" s="1"/>
  <c r="T43" i="9"/>
  <c r="T42" i="9" a="1"/>
  <c r="T42" i="9"/>
  <c r="S42" i="9" a="1"/>
  <c r="R43" i="9"/>
  <c r="R42" i="9" a="1"/>
  <c r="R42" i="9"/>
  <c r="Q42" i="9" a="1"/>
  <c r="P43" i="9"/>
  <c r="P42" i="9" a="1"/>
  <c r="P42" i="9"/>
  <c r="O43" i="9"/>
  <c r="O42" i="9" a="1"/>
  <c r="O42" i="9" s="1"/>
  <c r="L42" i="9" a="1"/>
  <c r="L42" i="9" s="1"/>
  <c r="K42" i="9" a="1"/>
  <c r="J42" i="9" a="1"/>
  <c r="J42" i="9" s="1"/>
  <c r="I42" i="9" a="1"/>
  <c r="H42" i="9" a="1"/>
  <c r="H42" i="9" s="1"/>
  <c r="G43" i="9"/>
  <c r="G42" i="9" a="1"/>
  <c r="G42" i="9" s="1"/>
  <c r="F42" i="9" a="1"/>
  <c r="F43" i="9" s="1"/>
  <c r="E42" i="9" a="1"/>
  <c r="E43" i="9" s="1"/>
  <c r="D43" i="9"/>
  <c r="D42" i="9" a="1"/>
  <c r="D42" i="9"/>
  <c r="C42" i="9" a="1"/>
  <c r="B43" i="9"/>
  <c r="B42" i="9" a="1"/>
  <c r="B42" i="9"/>
  <c r="A42" i="9"/>
  <c r="X41" i="9"/>
  <c r="V41" i="9"/>
  <c r="U41" i="9"/>
  <c r="T41" i="9"/>
  <c r="S41" i="9"/>
  <c r="R41" i="9"/>
  <c r="Q41" i="9"/>
  <c r="P41" i="9"/>
  <c r="O41" i="9"/>
  <c r="AN40" i="9"/>
  <c r="AM40" i="9"/>
  <c r="AL40" i="9"/>
  <c r="AK40" i="9"/>
  <c r="AJ40" i="9"/>
  <c r="AI40" i="9"/>
  <c r="X40" i="9"/>
  <c r="V40" i="9"/>
  <c r="U40" i="9"/>
  <c r="T40" i="9"/>
  <c r="R40" i="9"/>
  <c r="Q40" i="9"/>
  <c r="P40" i="9"/>
  <c r="O40" i="9"/>
  <c r="L40" i="9"/>
  <c r="J40" i="9"/>
  <c r="I40" i="9"/>
  <c r="H40" i="9"/>
  <c r="G40" i="9"/>
  <c r="F40" i="9"/>
  <c r="E40" i="9"/>
  <c r="D40" i="9"/>
  <c r="C40" i="9"/>
  <c r="B40" i="9"/>
  <c r="X39" i="9"/>
  <c r="V39" i="9"/>
  <c r="U39" i="9"/>
  <c r="T39" i="9"/>
  <c r="R39" i="9"/>
  <c r="Q39" i="9"/>
  <c r="P39" i="9"/>
  <c r="O39" i="9"/>
  <c r="AN38" i="9"/>
  <c r="AM38" i="9"/>
  <c r="AL38" i="9"/>
  <c r="AK38" i="9"/>
  <c r="AJ38" i="9"/>
  <c r="AI38" i="9"/>
  <c r="X38" i="9"/>
  <c r="V38" i="9"/>
  <c r="U38" i="9"/>
  <c r="T38" i="9"/>
  <c r="R38" i="9"/>
  <c r="Q38" i="9"/>
  <c r="P38" i="9"/>
  <c r="O38" i="9"/>
  <c r="L38" i="9"/>
  <c r="K38" i="9"/>
  <c r="J38" i="9"/>
  <c r="I38" i="9"/>
  <c r="H38" i="9"/>
  <c r="G38" i="9"/>
  <c r="F38" i="9"/>
  <c r="E38" i="9"/>
  <c r="D38" i="9"/>
  <c r="C38" i="9"/>
  <c r="B38" i="9"/>
  <c r="AA37" i="9"/>
  <c r="X37" i="9"/>
  <c r="V37" i="9"/>
  <c r="U37" i="9"/>
  <c r="T37" i="9"/>
  <c r="R37" i="9"/>
  <c r="Q37" i="9"/>
  <c r="P37" i="9"/>
  <c r="O37" i="9"/>
  <c r="AN36" i="9"/>
  <c r="AM36" i="9"/>
  <c r="AL36" i="9"/>
  <c r="AK36" i="9"/>
  <c r="AJ36" i="9"/>
  <c r="AI36" i="9"/>
  <c r="X36" i="9"/>
  <c r="V36" i="9"/>
  <c r="U36" i="9"/>
  <c r="T36" i="9"/>
  <c r="S36" i="9"/>
  <c r="R36" i="9"/>
  <c r="Q36" i="9"/>
  <c r="P36" i="9"/>
  <c r="O36" i="9"/>
  <c r="L36" i="9"/>
  <c r="K36" i="9"/>
  <c r="J36" i="9"/>
  <c r="I36" i="9"/>
  <c r="H36" i="9"/>
  <c r="G36" i="9"/>
  <c r="F36" i="9"/>
  <c r="E36" i="9"/>
  <c r="D36" i="9"/>
  <c r="C36" i="9"/>
  <c r="B36" i="9"/>
  <c r="X35" i="9"/>
  <c r="V35" i="9"/>
  <c r="U35" i="9"/>
  <c r="T35" i="9"/>
  <c r="R35" i="9"/>
  <c r="Q35" i="9"/>
  <c r="P35" i="9"/>
  <c r="O35" i="9"/>
  <c r="AN34" i="9"/>
  <c r="AM34" i="9"/>
  <c r="AL34" i="9"/>
  <c r="AK34" i="9"/>
  <c r="AJ34" i="9"/>
  <c r="AI34" i="9"/>
  <c r="X34" i="9"/>
  <c r="V34" i="9"/>
  <c r="U34" i="9"/>
  <c r="T34" i="9"/>
  <c r="R34" i="9"/>
  <c r="Q34" i="9"/>
  <c r="P34" i="9"/>
  <c r="O34" i="9"/>
  <c r="L34" i="9"/>
  <c r="J34" i="9"/>
  <c r="I34" i="9"/>
  <c r="H34" i="9"/>
  <c r="G34" i="9"/>
  <c r="F34" i="9"/>
  <c r="E34" i="9"/>
  <c r="D34" i="9"/>
  <c r="C34" i="9"/>
  <c r="B34" i="9"/>
  <c r="A34" i="9"/>
  <c r="X33" i="9"/>
  <c r="V33" i="9"/>
  <c r="U33" i="9"/>
  <c r="T33" i="9"/>
  <c r="S33" i="9"/>
  <c r="R33" i="9"/>
  <c r="Q33" i="9"/>
  <c r="P33" i="9"/>
  <c r="O33" i="9"/>
  <c r="AN32" i="9"/>
  <c r="AM32" i="9"/>
  <c r="AL32" i="9"/>
  <c r="AK32" i="9"/>
  <c r="AJ32" i="9"/>
  <c r="AI32" i="9"/>
  <c r="X32" i="9"/>
  <c r="V32" i="9"/>
  <c r="U32" i="9"/>
  <c r="T32" i="9"/>
  <c r="R32" i="9"/>
  <c r="Q32" i="9"/>
  <c r="P32" i="9"/>
  <c r="O32" i="9"/>
  <c r="L32" i="9"/>
  <c r="J32" i="9"/>
  <c r="I32" i="9"/>
  <c r="H32" i="9"/>
  <c r="G32" i="9"/>
  <c r="F32" i="9"/>
  <c r="E32" i="9"/>
  <c r="D32" i="9"/>
  <c r="C32" i="9"/>
  <c r="B32" i="9"/>
  <c r="X31" i="9"/>
  <c r="V31" i="9"/>
  <c r="U31" i="9"/>
  <c r="T31" i="9"/>
  <c r="R31" i="9"/>
  <c r="Q31" i="9"/>
  <c r="P31" i="9"/>
  <c r="O31" i="9"/>
  <c r="AN30" i="9"/>
  <c r="AM30" i="9"/>
  <c r="AL30" i="9"/>
  <c r="AK30" i="9"/>
  <c r="AJ30" i="9"/>
  <c r="AI30" i="9"/>
  <c r="Z30" i="9"/>
  <c r="X30" i="9"/>
  <c r="V30" i="9"/>
  <c r="U30" i="9"/>
  <c r="T30" i="9"/>
  <c r="R30" i="9"/>
  <c r="Q30" i="9"/>
  <c r="P30" i="9"/>
  <c r="O30" i="9"/>
  <c r="L30" i="9"/>
  <c r="J30" i="9"/>
  <c r="I30" i="9"/>
  <c r="H30" i="9"/>
  <c r="G30" i="9"/>
  <c r="F30" i="9"/>
  <c r="E30" i="9"/>
  <c r="D30" i="9"/>
  <c r="C30" i="9"/>
  <c r="B30" i="9"/>
  <c r="X29" i="9"/>
  <c r="V29" i="9"/>
  <c r="U29" i="9"/>
  <c r="T29" i="9"/>
  <c r="R29" i="9"/>
  <c r="Q29" i="9"/>
  <c r="P29" i="9"/>
  <c r="O29" i="9"/>
  <c r="AN28" i="9"/>
  <c r="AM28" i="9"/>
  <c r="AL28" i="9"/>
  <c r="AK28" i="9"/>
  <c r="AJ28" i="9"/>
  <c r="AI28" i="9"/>
  <c r="X28" i="9"/>
  <c r="V28" i="9"/>
  <c r="U28" i="9"/>
  <c r="T28" i="9"/>
  <c r="R28" i="9"/>
  <c r="Q28" i="9"/>
  <c r="P28" i="9"/>
  <c r="O28" i="9"/>
  <c r="L28" i="9"/>
  <c r="J28" i="9"/>
  <c r="I28" i="9"/>
  <c r="H28" i="9"/>
  <c r="G28" i="9"/>
  <c r="F28" i="9"/>
  <c r="E28" i="9"/>
  <c r="D28" i="9"/>
  <c r="C28" i="9"/>
  <c r="B28" i="9"/>
  <c r="X27" i="9"/>
  <c r="V27" i="9"/>
  <c r="U27" i="9"/>
  <c r="T27" i="9"/>
  <c r="R27" i="9"/>
  <c r="Q27" i="9"/>
  <c r="P27" i="9"/>
  <c r="O27" i="9"/>
  <c r="AN26" i="9"/>
  <c r="AM26" i="9"/>
  <c r="AL26" i="9"/>
  <c r="AK26" i="9"/>
  <c r="AJ26" i="9"/>
  <c r="AI26" i="9"/>
  <c r="X26" i="9"/>
  <c r="V26" i="9"/>
  <c r="U26" i="9"/>
  <c r="T26" i="9"/>
  <c r="R26" i="9"/>
  <c r="Q26" i="9"/>
  <c r="P26" i="9"/>
  <c r="O26" i="9"/>
  <c r="L26" i="9"/>
  <c r="J26" i="9"/>
  <c r="I26" i="9"/>
  <c r="H26" i="9"/>
  <c r="G26" i="9"/>
  <c r="F26" i="9"/>
  <c r="E26" i="9"/>
  <c r="D26" i="9"/>
  <c r="C26" i="9"/>
  <c r="B26" i="9"/>
  <c r="X25" i="9"/>
  <c r="V25" i="9"/>
  <c r="U25" i="9"/>
  <c r="T25" i="9"/>
  <c r="S25" i="9"/>
  <c r="R25" i="9"/>
  <c r="Q25" i="9"/>
  <c r="P25" i="9"/>
  <c r="O25" i="9"/>
  <c r="AN24" i="9"/>
  <c r="AM24" i="9"/>
  <c r="AL24" i="9"/>
  <c r="AK24" i="9"/>
  <c r="AJ24" i="9"/>
  <c r="AI24" i="9"/>
  <c r="X24" i="9"/>
  <c r="V24" i="9"/>
  <c r="U24" i="9"/>
  <c r="T24" i="9"/>
  <c r="R24" i="9"/>
  <c r="Q24" i="9"/>
  <c r="P24" i="9"/>
  <c r="O24" i="9"/>
  <c r="L24" i="9"/>
  <c r="J24" i="9"/>
  <c r="I24" i="9"/>
  <c r="H24" i="9"/>
  <c r="G24" i="9"/>
  <c r="F24" i="9"/>
  <c r="E24" i="9"/>
  <c r="D24" i="9"/>
  <c r="C24" i="9"/>
  <c r="B24" i="9"/>
  <c r="A24" i="9"/>
  <c r="AN22" i="9" a="1"/>
  <c r="AN22" i="9" s="1"/>
  <c r="AM22" i="9" a="1"/>
  <c r="AL22" i="9" a="1"/>
  <c r="AL23" i="9" s="1"/>
  <c r="AL22" i="9"/>
  <c r="AK22" i="9" a="1"/>
  <c r="AJ22" i="9" a="1"/>
  <c r="AJ23" i="9" s="1"/>
  <c r="AI22" i="9" a="1"/>
  <c r="AI23" i="9" s="1"/>
  <c r="X22" i="9" a="1"/>
  <c r="X23" i="9" s="1"/>
  <c r="V22" i="9" a="1"/>
  <c r="V23" i="9" s="1"/>
  <c r="U23" i="9"/>
  <c r="U22" i="9" a="1"/>
  <c r="U22" i="9" s="1"/>
  <c r="T22" i="9" a="1"/>
  <c r="T23" i="9" s="1"/>
  <c r="S22" i="9"/>
  <c r="R22" i="9" a="1"/>
  <c r="R23" i="9" s="1"/>
  <c r="Q23" i="9"/>
  <c r="Q22" i="9" a="1"/>
  <c r="Q22" i="9" s="1"/>
  <c r="P22" i="9" a="1"/>
  <c r="P23" i="9" s="1"/>
  <c r="O22" i="9" a="1"/>
  <c r="O23" i="9" s="1"/>
  <c r="L22" i="9" a="1"/>
  <c r="L23" i="9" s="1"/>
  <c r="J22" i="9" a="1"/>
  <c r="J23" i="9" s="1"/>
  <c r="I22" i="9" a="1"/>
  <c r="I22" i="9" s="1"/>
  <c r="H22" i="9" a="1"/>
  <c r="H23" i="9" s="1"/>
  <c r="H22" i="9"/>
  <c r="G22" i="9" a="1"/>
  <c r="G23" i="9" s="1"/>
  <c r="G22" i="9"/>
  <c r="F22" i="9" a="1"/>
  <c r="F23" i="9" s="1"/>
  <c r="E23" i="9"/>
  <c r="E22" i="9" a="1"/>
  <c r="E22" i="9" s="1"/>
  <c r="D22" i="9" a="1"/>
  <c r="D23" i="9" s="1"/>
  <c r="C22" i="9" a="1"/>
  <c r="C23" i="9" s="1"/>
  <c r="B23" i="9"/>
  <c r="B22" i="9" a="1"/>
  <c r="B22" i="9"/>
  <c r="AN20" i="9" a="1"/>
  <c r="AN20" i="9" s="1"/>
  <c r="AM20" i="9" a="1"/>
  <c r="AM21" i="9" s="1"/>
  <c r="AL20" i="9" a="1"/>
  <c r="AL21" i="9" s="1"/>
  <c r="AL20" i="9"/>
  <c r="AK20" i="9" a="1"/>
  <c r="AK21" i="9" s="1"/>
  <c r="AJ20" i="9" a="1"/>
  <c r="AI20" i="9" a="1"/>
  <c r="X20" i="9" a="1"/>
  <c r="X20" i="9" s="1"/>
  <c r="W20" i="9" a="1"/>
  <c r="W21" i="9" s="1"/>
  <c r="V20" i="9" a="1"/>
  <c r="V21" i="9" s="1"/>
  <c r="V20" i="9"/>
  <c r="U20" i="9" a="1"/>
  <c r="U21" i="9" s="1"/>
  <c r="T20" i="9" a="1"/>
  <c r="T20" i="9" s="1"/>
  <c r="S20" i="9" a="1"/>
  <c r="S21" i="9" s="1"/>
  <c r="S20" i="9"/>
  <c r="R20" i="9" a="1"/>
  <c r="R21" i="9" s="1"/>
  <c r="R20" i="9"/>
  <c r="Q20" i="9" a="1"/>
  <c r="Q21" i="9" s="1"/>
  <c r="P20" i="9" a="1"/>
  <c r="O20" i="9" a="1"/>
  <c r="L21" i="9"/>
  <c r="L20" i="9" a="1"/>
  <c r="L20" i="9" s="1"/>
  <c r="K20" i="9" a="1"/>
  <c r="K21" i="9" s="1"/>
  <c r="J20" i="9" a="1"/>
  <c r="J21" i="9" s="1"/>
  <c r="I21" i="9"/>
  <c r="I20" i="9" a="1"/>
  <c r="I20" i="9"/>
  <c r="H20" i="9" a="1"/>
  <c r="H20" i="9" s="1"/>
  <c r="G20" i="9" a="1"/>
  <c r="G21" i="9" s="1"/>
  <c r="F20" i="9" a="1"/>
  <c r="F21" i="9" s="1"/>
  <c r="E21" i="9"/>
  <c r="E20" i="9" a="1"/>
  <c r="E20" i="9"/>
  <c r="D20" i="9" a="1"/>
  <c r="C20" i="9" a="1"/>
  <c r="B20" i="9" a="1"/>
  <c r="B21" i="9" s="1"/>
  <c r="B20" i="9"/>
  <c r="AN18" i="9" a="1"/>
  <c r="AN18" i="9" s="1"/>
  <c r="AM19" i="9"/>
  <c r="AM18" i="9" a="1"/>
  <c r="AM18" i="9" s="1"/>
  <c r="AL18" i="9" a="1"/>
  <c r="AL19" i="9" s="1"/>
  <c r="AK18" i="9" a="1"/>
  <c r="AK19" i="9" s="1"/>
  <c r="AJ19" i="9"/>
  <c r="AJ18" i="9" a="1"/>
  <c r="AJ18" i="9"/>
  <c r="AI18" i="9" a="1"/>
  <c r="AI18" i="9" s="1"/>
  <c r="X18" i="9" a="1"/>
  <c r="X19" i="9" s="1"/>
  <c r="V18" i="9" a="1"/>
  <c r="V19" i="9" s="1"/>
  <c r="U18" i="9" a="1"/>
  <c r="U19" i="9" s="1"/>
  <c r="T19" i="9"/>
  <c r="T18" i="9" a="1"/>
  <c r="T18" i="9"/>
  <c r="R18" i="9" a="1"/>
  <c r="R19" i="9" s="1"/>
  <c r="R18" i="9"/>
  <c r="Q18" i="9" a="1"/>
  <c r="Q19" i="9" s="1"/>
  <c r="Q18" i="9"/>
  <c r="P18" i="9" a="1"/>
  <c r="P18" i="9" s="1"/>
  <c r="O18" i="9" a="1"/>
  <c r="L18" i="9" a="1"/>
  <c r="L18" i="9" s="1"/>
  <c r="K18" i="9" a="1"/>
  <c r="J18" i="9" a="1"/>
  <c r="I18" i="9" a="1"/>
  <c r="I19" i="9" s="1"/>
  <c r="H19" i="9"/>
  <c r="H18" i="9" a="1"/>
  <c r="H18" i="9"/>
  <c r="G18" i="9" a="1"/>
  <c r="G18" i="9" s="1"/>
  <c r="F18" i="9" a="1"/>
  <c r="F19" i="9" s="1"/>
  <c r="E18" i="9" a="1"/>
  <c r="E19" i="9" s="1"/>
  <c r="D19" i="9"/>
  <c r="D18" i="9" a="1"/>
  <c r="D18" i="9"/>
  <c r="C18" i="9" a="1"/>
  <c r="C18" i="9" s="1"/>
  <c r="B18" i="9" a="1"/>
  <c r="B19" i="9" s="1"/>
  <c r="B18" i="9"/>
  <c r="AN16" i="9" a="1"/>
  <c r="AN17" i="9" s="1"/>
  <c r="AN16" i="9"/>
  <c r="AM16" i="9" a="1"/>
  <c r="AM16" i="9" s="1"/>
  <c r="AL16" i="9" a="1"/>
  <c r="AL16" i="9" s="1"/>
  <c r="AK16" i="9" a="1"/>
  <c r="AK17" i="9" s="1"/>
  <c r="AJ16" i="9" a="1"/>
  <c r="AJ17" i="9" s="1"/>
  <c r="AI17" i="9"/>
  <c r="AI16" i="9" a="1"/>
  <c r="AI16" i="9"/>
  <c r="X16" i="9" a="1"/>
  <c r="X17" i="9" s="1"/>
  <c r="X16" i="9"/>
  <c r="V16" i="9" a="1"/>
  <c r="V16" i="9" s="1"/>
  <c r="U16" i="9" a="1"/>
  <c r="U17" i="9" s="1"/>
  <c r="U16" i="9"/>
  <c r="T16" i="9" a="1"/>
  <c r="S16" i="9"/>
  <c r="R16" i="9" a="1"/>
  <c r="R16" i="9" s="1"/>
  <c r="Q16" i="9" a="1"/>
  <c r="Q17" i="9" s="1"/>
  <c r="Q16" i="9"/>
  <c r="P16" i="9" a="1"/>
  <c r="P17" i="9" s="1"/>
  <c r="P16" i="9"/>
  <c r="O16" i="9" a="1"/>
  <c r="O16" i="9" s="1"/>
  <c r="L16" i="9" a="1"/>
  <c r="L17" i="9" s="1"/>
  <c r="K16" i="9"/>
  <c r="J16" i="9" a="1"/>
  <c r="J16" i="9" s="1"/>
  <c r="I16" i="9" a="1"/>
  <c r="I17" i="9" s="1"/>
  <c r="H16" i="9" a="1"/>
  <c r="G16" i="9" a="1"/>
  <c r="G17" i="9" s="1"/>
  <c r="F16" i="9" a="1"/>
  <c r="F16" i="9" s="1"/>
  <c r="E16" i="9" a="1"/>
  <c r="E16" i="9" s="1"/>
  <c r="D16" i="9" a="1"/>
  <c r="D17" i="9" s="1"/>
  <c r="C17" i="9"/>
  <c r="C16" i="9" a="1"/>
  <c r="C16" i="9"/>
  <c r="B16" i="9" a="1"/>
  <c r="B16" i="9" s="1"/>
  <c r="A16" i="9"/>
  <c r="X15" i="9"/>
  <c r="V15" i="9"/>
  <c r="U15" i="9"/>
  <c r="T15" i="9"/>
  <c r="R15" i="9"/>
  <c r="Q15" i="9"/>
  <c r="P15" i="9"/>
  <c r="O15" i="9"/>
  <c r="AN14" i="9"/>
  <c r="AM14" i="9"/>
  <c r="AL14" i="9"/>
  <c r="AK14" i="9"/>
  <c r="AJ14" i="9"/>
  <c r="AI14" i="9"/>
  <c r="X14" i="9"/>
  <c r="V14" i="9"/>
  <c r="U14" i="9"/>
  <c r="T14" i="9"/>
  <c r="R14" i="9"/>
  <c r="Q14" i="9"/>
  <c r="P14" i="9"/>
  <c r="O14" i="9"/>
  <c r="L14" i="9"/>
  <c r="J14" i="9"/>
  <c r="I14" i="9"/>
  <c r="H14" i="9"/>
  <c r="G14" i="9"/>
  <c r="F14" i="9"/>
  <c r="E14" i="9"/>
  <c r="D14" i="9"/>
  <c r="C14" i="9"/>
  <c r="B14" i="9"/>
  <c r="X13" i="9"/>
  <c r="V13" i="9"/>
  <c r="U13" i="9"/>
  <c r="T13" i="9"/>
  <c r="R13" i="9"/>
  <c r="Q13" i="9"/>
  <c r="P13" i="9"/>
  <c r="O13" i="9"/>
  <c r="AN12" i="9"/>
  <c r="AM12" i="9"/>
  <c r="AL12" i="9"/>
  <c r="AK12" i="9"/>
  <c r="AJ12" i="9"/>
  <c r="AI12" i="9"/>
  <c r="X12" i="9"/>
  <c r="V12" i="9"/>
  <c r="U12" i="9"/>
  <c r="T12" i="9"/>
  <c r="R12" i="9"/>
  <c r="Q12" i="9"/>
  <c r="P12" i="9"/>
  <c r="O12" i="9"/>
  <c r="L12" i="9"/>
  <c r="J12" i="9"/>
  <c r="I12" i="9"/>
  <c r="H12" i="9"/>
  <c r="G12" i="9"/>
  <c r="F12" i="9"/>
  <c r="E12" i="9"/>
  <c r="D12" i="9"/>
  <c r="C12" i="9"/>
  <c r="B12" i="9"/>
  <c r="X11" i="9"/>
  <c r="V11" i="9"/>
  <c r="U11" i="9"/>
  <c r="T11" i="9"/>
  <c r="R11" i="9"/>
  <c r="Q11" i="9"/>
  <c r="P11" i="9"/>
  <c r="O11" i="9"/>
  <c r="AN10" i="9"/>
  <c r="AM10" i="9"/>
  <c r="AL10" i="9"/>
  <c r="AK10" i="9"/>
  <c r="AJ10" i="9"/>
  <c r="AI10" i="9"/>
  <c r="X10" i="9"/>
  <c r="V10" i="9"/>
  <c r="U10" i="9"/>
  <c r="T10" i="9"/>
  <c r="R10" i="9"/>
  <c r="Q10" i="9"/>
  <c r="P10" i="9"/>
  <c r="O10" i="9"/>
  <c r="L10" i="9"/>
  <c r="J10" i="9"/>
  <c r="I10" i="9"/>
  <c r="H10" i="9"/>
  <c r="G10" i="9"/>
  <c r="F10" i="9"/>
  <c r="E10" i="9"/>
  <c r="D10" i="9"/>
  <c r="C10" i="9"/>
  <c r="B10" i="9"/>
  <c r="X9" i="9"/>
  <c r="V9" i="9"/>
  <c r="U9" i="9"/>
  <c r="T9" i="9"/>
  <c r="R9" i="9"/>
  <c r="Q9" i="9"/>
  <c r="P9" i="9"/>
  <c r="O9" i="9"/>
  <c r="AN8" i="9"/>
  <c r="AM8" i="9"/>
  <c r="AL8" i="9"/>
  <c r="AK8" i="9"/>
  <c r="AJ8" i="9"/>
  <c r="AI8" i="9"/>
  <c r="X8" i="9"/>
  <c r="V8" i="9"/>
  <c r="U8" i="9"/>
  <c r="T8" i="9"/>
  <c r="R8" i="9"/>
  <c r="Q8" i="9"/>
  <c r="P8" i="9"/>
  <c r="O8" i="9"/>
  <c r="L8" i="9"/>
  <c r="J8" i="9"/>
  <c r="I8" i="9"/>
  <c r="H8" i="9"/>
  <c r="G8" i="9"/>
  <c r="F8" i="9"/>
  <c r="E8" i="9"/>
  <c r="D8" i="9"/>
  <c r="C8" i="9"/>
  <c r="B8" i="9"/>
  <c r="A8" i="9"/>
  <c r="Y17" i="8"/>
  <c r="R17" i="8"/>
  <c r="Z17" i="8" s="1"/>
  <c r="Y16" i="8"/>
  <c r="Z70" i="9" s="1" a="1"/>
  <c r="V16" i="8"/>
  <c r="W70" i="9" s="1" a="1"/>
  <c r="R16" i="8"/>
  <c r="L16" i="8"/>
  <c r="J16" i="8"/>
  <c r="Y15" i="8"/>
  <c r="R15" i="8"/>
  <c r="Z15" i="8" s="1"/>
  <c r="Y14" i="8"/>
  <c r="X14" i="8"/>
  <c r="V14" i="8"/>
  <c r="W68" i="9" s="1" a="1"/>
  <c r="R14" i="8"/>
  <c r="L14" i="8"/>
  <c r="J14" i="8"/>
  <c r="K68" i="9" s="1" a="1"/>
  <c r="Z13" i="8"/>
  <c r="Y13" i="8"/>
  <c r="R13" i="8"/>
  <c r="Y12" i="8"/>
  <c r="Z66" i="9" s="1" a="1"/>
  <c r="X12" i="8"/>
  <c r="V12" i="8"/>
  <c r="R12" i="8"/>
  <c r="Z12" i="8" s="1"/>
  <c r="L12" i="8"/>
  <c r="J12" i="8"/>
  <c r="K66" i="9" s="1" a="1"/>
  <c r="Z11" i="8"/>
  <c r="Y11" i="8"/>
  <c r="R11" i="8"/>
  <c r="AC10" i="8"/>
  <c r="AD64" i="9" s="1" a="1"/>
  <c r="Y10" i="8"/>
  <c r="X10" i="8"/>
  <c r="V10" i="8"/>
  <c r="W64" i="9" s="1" a="1"/>
  <c r="R10" i="8"/>
  <c r="S64" i="9" s="1" a="1"/>
  <c r="L10" i="8"/>
  <c r="J10" i="8"/>
  <c r="K64" i="9" s="1" a="1"/>
  <c r="Z17" i="7"/>
  <c r="AA63" i="9" s="1"/>
  <c r="Y17" i="7"/>
  <c r="Z63" i="9" s="1"/>
  <c r="R17" i="7"/>
  <c r="S63" i="9" s="1"/>
  <c r="Y16" i="7"/>
  <c r="Z62" i="9" s="1"/>
  <c r="X16" i="7"/>
  <c r="V16" i="7"/>
  <c r="W62" i="9" s="1"/>
  <c r="R16" i="7"/>
  <c r="S62" i="9" s="1"/>
  <c r="L16" i="7"/>
  <c r="J16" i="7"/>
  <c r="K62" i="9" s="1"/>
  <c r="Z15" i="7"/>
  <c r="AA61" i="9" s="1"/>
  <c r="Y15" i="7"/>
  <c r="Z61" i="9" s="1"/>
  <c r="R15" i="7"/>
  <c r="AC14" i="7"/>
  <c r="AD60" i="9" s="1"/>
  <c r="Y14" i="7"/>
  <c r="Z60" i="9" s="1"/>
  <c r="X14" i="7"/>
  <c r="V14" i="7"/>
  <c r="W60" i="9" s="1"/>
  <c r="R14" i="7"/>
  <c r="S60" i="9" s="1"/>
  <c r="L14" i="7"/>
  <c r="J14" i="7"/>
  <c r="K60" i="9" s="1"/>
  <c r="Z13" i="7"/>
  <c r="AA59" i="9" s="1"/>
  <c r="Y13" i="7"/>
  <c r="Z59" i="9" s="1"/>
  <c r="R13" i="7"/>
  <c r="S59" i="9" s="1"/>
  <c r="Y12" i="7"/>
  <c r="Z58" i="9" s="1"/>
  <c r="X12" i="7"/>
  <c r="V12" i="7"/>
  <c r="W58" i="9" s="1"/>
  <c r="R12" i="7"/>
  <c r="S58" i="9" s="1"/>
  <c r="L12" i="7"/>
  <c r="J12" i="7"/>
  <c r="Z11" i="7"/>
  <c r="AA57" i="9" s="1"/>
  <c r="Y11" i="7"/>
  <c r="Z57" i="9" s="1"/>
  <c r="R11" i="7"/>
  <c r="S57" i="9" s="1"/>
  <c r="AC10" i="7"/>
  <c r="AD56" i="9" s="1"/>
  <c r="Y10" i="7"/>
  <c r="Z56" i="9" s="1"/>
  <c r="X10" i="7"/>
  <c r="V10" i="7"/>
  <c r="W56" i="9" s="1"/>
  <c r="R10" i="7"/>
  <c r="S56" i="9" s="1"/>
  <c r="L10" i="7"/>
  <c r="J10" i="7"/>
  <c r="Z15" i="6"/>
  <c r="Y15" i="6"/>
  <c r="R15" i="6"/>
  <c r="Y14" i="6"/>
  <c r="Z46" i="9" s="1" a="1"/>
  <c r="X14" i="6"/>
  <c r="V14" i="6"/>
  <c r="R14" i="6"/>
  <c r="S46" i="9" s="1" a="1"/>
  <c r="S47" i="9" s="1"/>
  <c r="L14" i="6"/>
  <c r="J14" i="6"/>
  <c r="K46" i="9" s="1" a="1"/>
  <c r="Z13" i="6"/>
  <c r="Y13" i="6"/>
  <c r="R13" i="6"/>
  <c r="AC12" i="6"/>
  <c r="AD44" i="9" s="1" a="1"/>
  <c r="AD45" i="9" s="1"/>
  <c r="Y12" i="6"/>
  <c r="Z44" i="9" s="1" a="1"/>
  <c r="X12" i="6"/>
  <c r="V12" i="6"/>
  <c r="W44" i="9" s="1" a="1"/>
  <c r="W45" i="9" s="1"/>
  <c r="R12" i="6"/>
  <c r="Z12" i="6" s="1"/>
  <c r="AA44" i="9" s="1" a="1"/>
  <c r="L12" i="6"/>
  <c r="J12" i="6"/>
  <c r="K44" i="9" s="1" a="1"/>
  <c r="Z11" i="6"/>
  <c r="Y11" i="6"/>
  <c r="R11" i="6"/>
  <c r="Y10" i="6"/>
  <c r="Z42" i="9" s="1" a="1"/>
  <c r="X10" i="6"/>
  <c r="V10" i="6"/>
  <c r="W42" i="9" s="1" a="1"/>
  <c r="W42" i="9" s="1"/>
  <c r="R10" i="6"/>
  <c r="Z10" i="6" s="1"/>
  <c r="L10" i="6"/>
  <c r="J10" i="6"/>
  <c r="Z17" i="5"/>
  <c r="AA41" i="9" s="1"/>
  <c r="Y17" i="5"/>
  <c r="Z41" i="9" s="1"/>
  <c r="R17" i="5"/>
  <c r="AC16" i="5"/>
  <c r="AD40" i="9" s="1"/>
  <c r="Y16" i="5"/>
  <c r="Z40" i="9" s="1"/>
  <c r="X16" i="5"/>
  <c r="V16" i="5"/>
  <c r="W40" i="9" s="1"/>
  <c r="R16" i="5"/>
  <c r="S40" i="9" s="1"/>
  <c r="L16" i="5"/>
  <c r="J16" i="5"/>
  <c r="K40" i="9" s="1"/>
  <c r="Z15" i="5"/>
  <c r="AA39" i="9" s="1"/>
  <c r="Y15" i="5"/>
  <c r="Z39" i="9" s="1"/>
  <c r="R15" i="5"/>
  <c r="S39" i="9" s="1"/>
  <c r="Y14" i="5"/>
  <c r="Z38" i="9" s="1"/>
  <c r="X14" i="5"/>
  <c r="V14" i="5"/>
  <c r="W38" i="9" s="1"/>
  <c r="R14" i="5"/>
  <c r="S38" i="9" s="1"/>
  <c r="L14" i="5"/>
  <c r="J14" i="5"/>
  <c r="Z13" i="5"/>
  <c r="Y13" i="5"/>
  <c r="Z37" i="9" s="1"/>
  <c r="R13" i="5"/>
  <c r="S37" i="9" s="1"/>
  <c r="AC12" i="5"/>
  <c r="AD36" i="9" s="1"/>
  <c r="Y12" i="5"/>
  <c r="Z36" i="9" s="1"/>
  <c r="X12" i="5"/>
  <c r="V12" i="5"/>
  <c r="W36" i="9" s="1"/>
  <c r="R12" i="5"/>
  <c r="Z12" i="5" s="1"/>
  <c r="AA36" i="9" s="1"/>
  <c r="L12" i="5"/>
  <c r="J12" i="5"/>
  <c r="Z11" i="5"/>
  <c r="AA35" i="9" s="1"/>
  <c r="Y11" i="5"/>
  <c r="Z35" i="9" s="1"/>
  <c r="R11" i="5"/>
  <c r="S35" i="9" s="1"/>
  <c r="Y10" i="5"/>
  <c r="Z34" i="9" s="1"/>
  <c r="X10" i="5"/>
  <c r="V10" i="5"/>
  <c r="W34" i="9" s="1"/>
  <c r="R10" i="5"/>
  <c r="S34" i="9" s="1"/>
  <c r="L10" i="5"/>
  <c r="J10" i="5"/>
  <c r="K34" i="9" s="1"/>
  <c r="Z19" i="4"/>
  <c r="AA33" i="9" s="1"/>
  <c r="Y19" i="4"/>
  <c r="Z33" i="9" s="1"/>
  <c r="R19" i="4"/>
  <c r="Y18" i="4"/>
  <c r="Z32" i="9" s="1"/>
  <c r="X18" i="4"/>
  <c r="V18" i="4"/>
  <c r="W32" i="9" s="1"/>
  <c r="R18" i="4"/>
  <c r="S32" i="9" s="1"/>
  <c r="L18" i="4"/>
  <c r="J18" i="4"/>
  <c r="K32" i="9" s="1"/>
  <c r="Z17" i="4"/>
  <c r="AA31" i="9" s="1"/>
  <c r="Y17" i="4"/>
  <c r="Z31" i="9" s="1"/>
  <c r="R17" i="4"/>
  <c r="S31" i="9" s="1"/>
  <c r="Y16" i="4"/>
  <c r="X16" i="4"/>
  <c r="V16" i="4"/>
  <c r="W30" i="9" s="1"/>
  <c r="R16" i="4"/>
  <c r="S30" i="9" s="1"/>
  <c r="L16" i="4"/>
  <c r="J16" i="4"/>
  <c r="K30" i="9" s="1"/>
  <c r="Z15" i="4"/>
  <c r="AA29" i="9" s="1"/>
  <c r="Y15" i="4"/>
  <c r="Z29" i="9" s="1"/>
  <c r="R15" i="4"/>
  <c r="S29" i="9" s="1"/>
  <c r="AC14" i="4"/>
  <c r="AD28" i="9" s="1"/>
  <c r="Y14" i="4"/>
  <c r="Z28" i="9" s="1"/>
  <c r="X14" i="4"/>
  <c r="V14" i="4"/>
  <c r="W28" i="9" s="1"/>
  <c r="R14" i="4"/>
  <c r="S28" i="9" s="1"/>
  <c r="L14" i="4"/>
  <c r="J14" i="4"/>
  <c r="K28" i="9" s="1"/>
  <c r="Z13" i="4"/>
  <c r="AA27" i="9" s="1"/>
  <c r="Y13" i="4"/>
  <c r="Z27" i="9" s="1"/>
  <c r="R13" i="4"/>
  <c r="S27" i="9" s="1"/>
  <c r="Y12" i="4"/>
  <c r="Z26" i="9" s="1"/>
  <c r="X12" i="4"/>
  <c r="Y26" i="9" s="1"/>
  <c r="V12" i="4"/>
  <c r="W26" i="9" s="1"/>
  <c r="R12" i="4"/>
  <c r="S26" i="9" s="1"/>
  <c r="L12" i="4"/>
  <c r="J12" i="4"/>
  <c r="K26" i="9" s="1"/>
  <c r="Z11" i="4"/>
  <c r="AA25" i="9" s="1"/>
  <c r="Y11" i="4"/>
  <c r="Z25" i="9" s="1"/>
  <c r="R11" i="4"/>
  <c r="Y10" i="4"/>
  <c r="Z24" i="9" s="1"/>
  <c r="X10" i="4"/>
  <c r="V10" i="4"/>
  <c r="W24" i="9" s="1"/>
  <c r="R10" i="4"/>
  <c r="S24" i="9" s="1"/>
  <c r="L10" i="4"/>
  <c r="X11" i="4" s="1"/>
  <c r="J10" i="4"/>
  <c r="K24" i="9" s="1"/>
  <c r="Z17" i="3"/>
  <c r="AA55" i="9" s="1"/>
  <c r="Y17" i="3"/>
  <c r="Z55" i="9" s="1"/>
  <c r="R17" i="3"/>
  <c r="S55" i="9" s="1"/>
  <c r="Y16" i="3"/>
  <c r="Z54" i="9" s="1"/>
  <c r="X16" i="3"/>
  <c r="V16" i="3"/>
  <c r="W54" i="9" s="1"/>
  <c r="R16" i="3"/>
  <c r="S54" i="9" s="1"/>
  <c r="L16" i="3"/>
  <c r="M16" i="3" s="1"/>
  <c r="N54" i="9" s="1"/>
  <c r="J16" i="3"/>
  <c r="Z15" i="3"/>
  <c r="AA53" i="9" s="1"/>
  <c r="Y15" i="3"/>
  <c r="Z53" i="9" s="1"/>
  <c r="R15" i="3"/>
  <c r="S53" i="9" s="1"/>
  <c r="AC14" i="3"/>
  <c r="AD52" i="9" s="1"/>
  <c r="Y14" i="3"/>
  <c r="Z52" i="9" s="1"/>
  <c r="X14" i="3"/>
  <c r="V14" i="3"/>
  <c r="W52" i="9" s="1"/>
  <c r="R14" i="3"/>
  <c r="S52" i="9" s="1"/>
  <c r="L14" i="3"/>
  <c r="J14" i="3"/>
  <c r="K52" i="9" s="1"/>
  <c r="Z13" i="3"/>
  <c r="AA51" i="9" s="1"/>
  <c r="Y13" i="3"/>
  <c r="Z51" i="9" s="1"/>
  <c r="R13" i="3"/>
  <c r="S51" i="9" s="1"/>
  <c r="Y12" i="3"/>
  <c r="Z50" i="9" s="1"/>
  <c r="X12" i="3"/>
  <c r="V12" i="3"/>
  <c r="W50" i="9" s="1"/>
  <c r="R12" i="3"/>
  <c r="S50" i="9" s="1"/>
  <c r="L12" i="3"/>
  <c r="J12" i="3"/>
  <c r="Z11" i="3"/>
  <c r="AA49" i="9" s="1"/>
  <c r="Y11" i="3"/>
  <c r="Z49" i="9" s="1"/>
  <c r="R11" i="3"/>
  <c r="S49" i="9" s="1"/>
  <c r="AC10" i="3"/>
  <c r="AD48" i="9" s="1"/>
  <c r="Y10" i="3"/>
  <c r="Z48" i="9" s="1"/>
  <c r="X10" i="3"/>
  <c r="V10" i="3"/>
  <c r="W48" i="9" s="1"/>
  <c r="R10" i="3"/>
  <c r="S48" i="9" s="1"/>
  <c r="L10" i="3"/>
  <c r="J10" i="3"/>
  <c r="K48" i="9" s="1"/>
  <c r="Z17" i="2"/>
  <c r="Y17" i="2"/>
  <c r="R17" i="2"/>
  <c r="Y16" i="2"/>
  <c r="Z22" i="9" s="1" a="1"/>
  <c r="Z22" i="9" s="1"/>
  <c r="X16" i="2"/>
  <c r="V16" i="2"/>
  <c r="W22" i="9" s="1" a="1"/>
  <c r="W23" i="9" s="1"/>
  <c r="R16" i="2"/>
  <c r="S22" i="9" s="1" a="1"/>
  <c r="S23" i="9" s="1"/>
  <c r="L16" i="2"/>
  <c r="J16" i="2"/>
  <c r="K22" i="9" s="1" a="1"/>
  <c r="K23" i="9" s="1"/>
  <c r="Z15" i="2"/>
  <c r="Y15" i="2"/>
  <c r="R15" i="2"/>
  <c r="AC14" i="2"/>
  <c r="AD20" i="9" s="1" a="1"/>
  <c r="AD21" i="9" s="1"/>
  <c r="Y14" i="2"/>
  <c r="X14" i="2"/>
  <c r="V14" i="2"/>
  <c r="W20" i="9" s="1"/>
  <c r="R14" i="2"/>
  <c r="Z14" i="2" s="1"/>
  <c r="AA20" i="9" s="1" a="1"/>
  <c r="L14" i="2"/>
  <c r="J14" i="2"/>
  <c r="Z13" i="2"/>
  <c r="Y13" i="2"/>
  <c r="R13" i="2"/>
  <c r="Y12" i="2"/>
  <c r="Z18" i="9" s="1" a="1"/>
  <c r="Z19" i="9" s="1"/>
  <c r="X12" i="2"/>
  <c r="V12" i="2"/>
  <c r="W18" i="9" s="1" a="1"/>
  <c r="W18" i="9" s="1"/>
  <c r="R12" i="2"/>
  <c r="S18" i="9" s="1" a="1"/>
  <c r="L12" i="2"/>
  <c r="M12" i="2" s="1"/>
  <c r="N18" i="9" s="1" a="1"/>
  <c r="J12" i="2"/>
  <c r="Z11" i="2"/>
  <c r="Y11" i="2"/>
  <c r="R11" i="2"/>
  <c r="AC10" i="2"/>
  <c r="AD16" i="9" s="1" a="1"/>
  <c r="AD16" i="9" s="1"/>
  <c r="Y10" i="2"/>
  <c r="Z16" i="9" s="1" a="1"/>
  <c r="X10" i="2"/>
  <c r="V10" i="2"/>
  <c r="W16" i="9" s="1" a="1"/>
  <c r="W17" i="9" s="1"/>
  <c r="R10" i="2"/>
  <c r="S16" i="9" s="1" a="1"/>
  <c r="S17" i="9" s="1"/>
  <c r="L10" i="2"/>
  <c r="J10" i="2"/>
  <c r="K16" i="9" s="1" a="1"/>
  <c r="K17" i="9" s="1"/>
  <c r="Y17" i="1"/>
  <c r="Z15" i="9" s="1"/>
  <c r="R17" i="1"/>
  <c r="S15" i="9" s="1"/>
  <c r="Y16" i="1"/>
  <c r="Z14" i="9" s="1"/>
  <c r="V16" i="1"/>
  <c r="W14" i="9" s="1"/>
  <c r="R16" i="1"/>
  <c r="S14" i="9" s="1"/>
  <c r="L16" i="1"/>
  <c r="J16" i="1"/>
  <c r="K14" i="9" s="1"/>
  <c r="Z15" i="1"/>
  <c r="AA13" i="9" s="1"/>
  <c r="Y15" i="1"/>
  <c r="Z13" i="9" s="1"/>
  <c r="R15" i="1"/>
  <c r="S13" i="9" s="1"/>
  <c r="Y14" i="1"/>
  <c r="Z12" i="9" s="1"/>
  <c r="V14" i="1"/>
  <c r="W12" i="9" s="1"/>
  <c r="R14" i="1"/>
  <c r="S12" i="9" s="1"/>
  <c r="L14" i="1"/>
  <c r="J14" i="1"/>
  <c r="K12" i="9" s="1"/>
  <c r="Y13" i="1"/>
  <c r="Z11" i="9" s="1"/>
  <c r="R13" i="1"/>
  <c r="Z13" i="1" s="1"/>
  <c r="AA11" i="9" s="1"/>
  <c r="AC12" i="1"/>
  <c r="AD10" i="9" s="1"/>
  <c r="Y12" i="1"/>
  <c r="Z10" i="9" s="1"/>
  <c r="X12" i="1"/>
  <c r="V12" i="1"/>
  <c r="W10" i="9" s="1"/>
  <c r="R12" i="1"/>
  <c r="S10" i="9" s="1"/>
  <c r="L12" i="1"/>
  <c r="M10" i="9" s="1"/>
  <c r="J12" i="1"/>
  <c r="K10" i="9" s="1"/>
  <c r="Z11" i="1"/>
  <c r="AA9" i="9" s="1"/>
  <c r="Y11" i="1"/>
  <c r="Z9" i="9" s="1"/>
  <c r="R11" i="1"/>
  <c r="S9" i="9" s="1"/>
  <c r="Y10" i="1"/>
  <c r="Z8" i="9" s="1"/>
  <c r="V10" i="1"/>
  <c r="W8" i="9" s="1"/>
  <c r="R10" i="1"/>
  <c r="S8" i="9" s="1"/>
  <c r="L10" i="1"/>
  <c r="J10" i="1"/>
  <c r="K8" i="9" s="1"/>
  <c r="W22" i="9" l="1"/>
  <c r="D16" i="9"/>
  <c r="G16" i="9"/>
  <c r="I16" i="9"/>
  <c r="L16" i="9"/>
  <c r="O17" i="9"/>
  <c r="W16" i="9"/>
  <c r="AM17" i="9"/>
  <c r="F18" i="9"/>
  <c r="L19" i="9"/>
  <c r="P19" i="9"/>
  <c r="U18" i="9"/>
  <c r="X18" i="9"/>
  <c r="AI19" i="9"/>
  <c r="AK18" i="9"/>
  <c r="AN19" i="9"/>
  <c r="F20" i="9"/>
  <c r="J20" i="9"/>
  <c r="Q20" i="9"/>
  <c r="U20" i="9"/>
  <c r="X21" i="9"/>
  <c r="AK20" i="9"/>
  <c r="D22" i="9"/>
  <c r="F22" i="9"/>
  <c r="J22" i="9"/>
  <c r="L22" i="9"/>
  <c r="P22" i="9"/>
  <c r="R22" i="9"/>
  <c r="T22" i="9"/>
  <c r="V22" i="9"/>
  <c r="X22" i="9"/>
  <c r="AJ22" i="9"/>
  <c r="AN23" i="9"/>
  <c r="E42" i="9"/>
  <c r="H43" i="9"/>
  <c r="J43" i="9"/>
  <c r="L43" i="9"/>
  <c r="V42" i="9"/>
  <c r="B44" i="9"/>
  <c r="E45" i="9"/>
  <c r="G45" i="9"/>
  <c r="I45" i="9"/>
  <c r="L45" i="9"/>
  <c r="AJ45" i="9"/>
  <c r="AL44" i="9"/>
  <c r="AM45" i="9"/>
  <c r="B47" i="9"/>
  <c r="F47" i="9"/>
  <c r="P46" i="9"/>
  <c r="V46" i="9"/>
  <c r="X46" i="9"/>
  <c r="AK47" i="9"/>
  <c r="AM46" i="9"/>
  <c r="AN47" i="9"/>
  <c r="T65" i="9"/>
  <c r="AJ65" i="9"/>
  <c r="Q67" i="9"/>
  <c r="X67" i="9"/>
  <c r="AL67" i="9"/>
  <c r="C69" i="9"/>
  <c r="E69" i="9"/>
  <c r="AN68" i="9"/>
  <c r="H70" i="9"/>
  <c r="O71" i="9"/>
  <c r="X71" i="9"/>
  <c r="AK70" i="9"/>
  <c r="AD20" i="9"/>
  <c r="J44" i="9"/>
  <c r="O44" i="9"/>
  <c r="AI44" i="9"/>
  <c r="C46" i="9"/>
  <c r="O65" i="9"/>
  <c r="U64" i="9"/>
  <c r="X65" i="9"/>
  <c r="AK64" i="9"/>
  <c r="AM65" i="9"/>
  <c r="E67" i="9"/>
  <c r="R66" i="9"/>
  <c r="T67" i="9"/>
  <c r="AK67" i="9"/>
  <c r="AM66" i="9"/>
  <c r="B69" i="9"/>
  <c r="D68" i="9"/>
  <c r="R69" i="9"/>
  <c r="V69" i="9"/>
  <c r="AJ68" i="9"/>
  <c r="P70" i="9"/>
  <c r="K22" i="9"/>
  <c r="R17" i="9"/>
  <c r="AJ16" i="9"/>
  <c r="C19" i="9"/>
  <c r="E18" i="9"/>
  <c r="I18" i="9"/>
  <c r="V18" i="9"/>
  <c r="AL18" i="9"/>
  <c r="G20" i="9"/>
  <c r="K20" i="9"/>
  <c r="C22" i="9"/>
  <c r="O22" i="9"/>
  <c r="AI22" i="9"/>
  <c r="F42" i="9"/>
  <c r="U42" i="9"/>
  <c r="W43" i="9"/>
  <c r="C44" i="9"/>
  <c r="AI46" i="9"/>
  <c r="F66" i="9"/>
  <c r="H68" i="9"/>
  <c r="AM68" i="9"/>
  <c r="D70" i="9"/>
  <c r="S11" i="9"/>
  <c r="M10" i="1"/>
  <c r="N8" i="9" s="1"/>
  <c r="X16" i="1"/>
  <c r="Y14" i="9" s="1"/>
  <c r="Z17" i="1"/>
  <c r="AA15" i="9" s="1"/>
  <c r="X10" i="1"/>
  <c r="Y8" i="9" s="1"/>
  <c r="X14" i="1"/>
  <c r="Y12" i="9" s="1"/>
  <c r="Z16" i="9"/>
  <c r="Z17" i="9"/>
  <c r="AA21" i="9"/>
  <c r="AA20" i="9"/>
  <c r="Z45" i="9"/>
  <c r="Z44" i="9"/>
  <c r="N19" i="9"/>
  <c r="N18" i="9"/>
  <c r="Y38" i="9"/>
  <c r="M14" i="9"/>
  <c r="X17" i="1"/>
  <c r="AE16" i="1"/>
  <c r="AF14" i="9" s="1"/>
  <c r="X17" i="2"/>
  <c r="AA17" i="2" s="1"/>
  <c r="AE16" i="2"/>
  <c r="AF22" i="9" s="1" a="1"/>
  <c r="M50" i="9"/>
  <c r="X13" i="3"/>
  <c r="Y30" i="9"/>
  <c r="X11" i="5"/>
  <c r="AE10" i="5"/>
  <c r="AF34" i="9" s="1"/>
  <c r="M34" i="9"/>
  <c r="M42" i="9" a="1"/>
  <c r="X11" i="6"/>
  <c r="AA11" i="6" s="1"/>
  <c r="AE10" i="6"/>
  <c r="AF42" i="9" s="1" a="1"/>
  <c r="AA10" i="6"/>
  <c r="AB42" i="9" s="1" a="1"/>
  <c r="Y42" i="9" a="1"/>
  <c r="M46" i="9" a="1"/>
  <c r="X15" i="6"/>
  <c r="AA15" i="6" s="1"/>
  <c r="AE14" i="6"/>
  <c r="AF46" i="9" s="1" a="1"/>
  <c r="M58" i="9"/>
  <c r="X13" i="7"/>
  <c r="AE12" i="7"/>
  <c r="AF58" i="9" s="1"/>
  <c r="Y58" i="9"/>
  <c r="X17" i="7"/>
  <c r="AE16" i="7"/>
  <c r="AF62" i="9" s="1"/>
  <c r="AA12" i="8"/>
  <c r="AI21" i="9"/>
  <c r="AI20" i="9"/>
  <c r="Q43" i="9"/>
  <c r="Q42" i="9"/>
  <c r="M62" i="9"/>
  <c r="W67" i="9"/>
  <c r="W66" i="9"/>
  <c r="M16" i="2"/>
  <c r="N22" i="9" s="1" a="1"/>
  <c r="K45" i="9"/>
  <c r="K44" i="9"/>
  <c r="M36" i="9"/>
  <c r="X13" i="5"/>
  <c r="AE12" i="5"/>
  <c r="AF36" i="9" s="1"/>
  <c r="Y36" i="9"/>
  <c r="AA12" i="5"/>
  <c r="X17" i="5"/>
  <c r="AE16" i="5"/>
  <c r="AF40" i="9" s="1"/>
  <c r="M40" i="9"/>
  <c r="Y40" i="9"/>
  <c r="AA42" i="9" a="1"/>
  <c r="M44" i="9" a="1"/>
  <c r="X13" i="6"/>
  <c r="AA13" i="6" s="1"/>
  <c r="AE12" i="6"/>
  <c r="AF44" i="9" s="1" a="1"/>
  <c r="AA12" i="6"/>
  <c r="M56" i="9"/>
  <c r="X11" i="7"/>
  <c r="AE10" i="7"/>
  <c r="AF56" i="9" s="1"/>
  <c r="Y56" i="9"/>
  <c r="X15" i="7"/>
  <c r="AE14" i="7"/>
  <c r="AF60" i="9" s="1"/>
  <c r="Y60" i="9"/>
  <c r="M64" i="9" a="1"/>
  <c r="X11" i="8"/>
  <c r="AA11" i="8" s="1"/>
  <c r="AE10" i="8"/>
  <c r="AF64" i="9" s="1" a="1"/>
  <c r="AA66" i="9" a="1"/>
  <c r="AB12" i="8"/>
  <c r="M68" i="9" a="1"/>
  <c r="AC14" i="8"/>
  <c r="AD68" i="9" s="1" a="1"/>
  <c r="AE14" i="8"/>
  <c r="AF68" i="9" s="1" a="1"/>
  <c r="AA14" i="8"/>
  <c r="AC16" i="8"/>
  <c r="AD70" i="9" s="1" a="1"/>
  <c r="M70" i="9" a="1"/>
  <c r="AE16" i="8"/>
  <c r="AF70" i="9" s="1" a="1"/>
  <c r="Z70" i="9"/>
  <c r="Z71" i="9"/>
  <c r="X17" i="8"/>
  <c r="AA17" i="8" s="1"/>
  <c r="B17" i="9"/>
  <c r="H17" i="9"/>
  <c r="H16" i="9"/>
  <c r="J17" i="9"/>
  <c r="T17" i="9"/>
  <c r="T16" i="9"/>
  <c r="V17" i="9"/>
  <c r="AD17" i="9"/>
  <c r="K18" i="9"/>
  <c r="K19" i="9"/>
  <c r="W19" i="9"/>
  <c r="C21" i="9"/>
  <c r="C20" i="9"/>
  <c r="O21" i="9"/>
  <c r="O20" i="9"/>
  <c r="M22" i="9" a="1"/>
  <c r="M24" i="9"/>
  <c r="I43" i="9"/>
  <c r="I42" i="9"/>
  <c r="K42" i="9"/>
  <c r="K43" i="9"/>
  <c r="F45" i="9"/>
  <c r="F44" i="9"/>
  <c r="H44" i="9"/>
  <c r="H45" i="9"/>
  <c r="L47" i="9"/>
  <c r="L46" i="9"/>
  <c r="T46" i="9"/>
  <c r="T47" i="9"/>
  <c r="M8" i="9"/>
  <c r="X11" i="1"/>
  <c r="AE10" i="1"/>
  <c r="AF8" i="9" s="1"/>
  <c r="M12" i="9"/>
  <c r="X15" i="1"/>
  <c r="AE14" i="1"/>
  <c r="AF12" i="9" s="1"/>
  <c r="M18" i="9" a="1"/>
  <c r="X13" i="2"/>
  <c r="AA13" i="2" s="1"/>
  <c r="AE12" i="2"/>
  <c r="AF18" i="9" s="1" a="1"/>
  <c r="Y18" i="9" a="1"/>
  <c r="Y50" i="9"/>
  <c r="M54" i="9"/>
  <c r="X17" i="3"/>
  <c r="AE16" i="3"/>
  <c r="AF54" i="9" s="1"/>
  <c r="Y54" i="9"/>
  <c r="M26" i="9"/>
  <c r="X13" i="4"/>
  <c r="M30" i="9"/>
  <c r="X17" i="4"/>
  <c r="AE16" i="4"/>
  <c r="AF30" i="9" s="1"/>
  <c r="Y34" i="9"/>
  <c r="M38" i="9"/>
  <c r="X15" i="5"/>
  <c r="AE14" i="5"/>
  <c r="AF38" i="9" s="1"/>
  <c r="AA44" i="9"/>
  <c r="AA45" i="9"/>
  <c r="Y62" i="9"/>
  <c r="M66" i="9" a="1"/>
  <c r="X13" i="8"/>
  <c r="AA13" i="8" s="1"/>
  <c r="AE12" i="8"/>
  <c r="AF66" i="9" s="1" a="1"/>
  <c r="S42" i="9"/>
  <c r="S43" i="9"/>
  <c r="V65" i="9"/>
  <c r="V64" i="9"/>
  <c r="M14" i="1"/>
  <c r="N12" i="9" s="1"/>
  <c r="M16" i="1"/>
  <c r="N14" i="9" s="1"/>
  <c r="M12" i="3"/>
  <c r="N50" i="9" s="1"/>
  <c r="M12" i="4"/>
  <c r="N26" i="9" s="1"/>
  <c r="M16" i="4"/>
  <c r="N30" i="9" s="1"/>
  <c r="M10" i="5"/>
  <c r="N34" i="9" s="1"/>
  <c r="M14" i="5"/>
  <c r="N38" i="9" s="1"/>
  <c r="M10" i="6"/>
  <c r="N42" i="9" s="1" a="1"/>
  <c r="Z42" i="9"/>
  <c r="Z43" i="9"/>
  <c r="M14" i="6"/>
  <c r="N46" i="9" s="1" a="1"/>
  <c r="Z47" i="9"/>
  <c r="Z46" i="9"/>
  <c r="M12" i="7"/>
  <c r="N58" i="9" s="1"/>
  <c r="M16" i="7"/>
  <c r="N62" i="9" s="1"/>
  <c r="AD65" i="9"/>
  <c r="AD64" i="9"/>
  <c r="M12" i="8"/>
  <c r="N66" i="9" s="1" a="1"/>
  <c r="Z67" i="9"/>
  <c r="Z66" i="9"/>
  <c r="K70" i="9" a="1"/>
  <c r="M16" i="8"/>
  <c r="N70" i="9" s="1" a="1"/>
  <c r="X16" i="8"/>
  <c r="E17" i="9"/>
  <c r="J19" i="9"/>
  <c r="J18" i="9"/>
  <c r="AJ20" i="9"/>
  <c r="AJ21" i="9"/>
  <c r="Z23" i="9"/>
  <c r="X13" i="1"/>
  <c r="AE12" i="1"/>
  <c r="AF10" i="9" s="1"/>
  <c r="Y10" i="9"/>
  <c r="M16" i="9" a="1"/>
  <c r="X11" i="2"/>
  <c r="AA11" i="2" s="1"/>
  <c r="AE10" i="2"/>
  <c r="AF16" i="9" s="1" a="1"/>
  <c r="S18" i="9"/>
  <c r="S19" i="9"/>
  <c r="M20" i="9" a="1"/>
  <c r="X15" i="2"/>
  <c r="AA15" i="2" s="1"/>
  <c r="AE14" i="2"/>
  <c r="AF20" i="9" s="1" a="1"/>
  <c r="AA14" i="2"/>
  <c r="M48" i="9"/>
  <c r="X11" i="3"/>
  <c r="AE10" i="3"/>
  <c r="AF48" i="9" s="1"/>
  <c r="Y48" i="9"/>
  <c r="AA10" i="3"/>
  <c r="M52" i="9"/>
  <c r="X15" i="3"/>
  <c r="AE14" i="3"/>
  <c r="AF52" i="9" s="1"/>
  <c r="Y52" i="9"/>
  <c r="AE10" i="4"/>
  <c r="AF24" i="9" s="1"/>
  <c r="Y25" i="9"/>
  <c r="AA11" i="4"/>
  <c r="Y24" i="9"/>
  <c r="AA10" i="4"/>
  <c r="M28" i="9"/>
  <c r="X15" i="4"/>
  <c r="AE14" i="4"/>
  <c r="AF28" i="9" s="1"/>
  <c r="Y28" i="9"/>
  <c r="X19" i="4"/>
  <c r="M32" i="9"/>
  <c r="Y32" i="9"/>
  <c r="AC10" i="1"/>
  <c r="AD8" i="9" s="1"/>
  <c r="M12" i="1"/>
  <c r="N10" i="9" s="1"/>
  <c r="AC14" i="1"/>
  <c r="AD12" i="9" s="1"/>
  <c r="AC16" i="1"/>
  <c r="AD14" i="9" s="1"/>
  <c r="M10" i="2"/>
  <c r="N16" i="9" s="1" a="1"/>
  <c r="AC12" i="2"/>
  <c r="AD18" i="9" s="1" a="1"/>
  <c r="M14" i="2"/>
  <c r="N20" i="9" s="1" a="1"/>
  <c r="Z20" i="9" a="1"/>
  <c r="AC16" i="2"/>
  <c r="AD22" i="9" s="1" a="1"/>
  <c r="M10" i="3"/>
  <c r="N48" i="9" s="1"/>
  <c r="M14" i="3"/>
  <c r="N52" i="9" s="1"/>
  <c r="AC16" i="3"/>
  <c r="AD54" i="9" s="1"/>
  <c r="M10" i="4"/>
  <c r="N24" i="9" s="1"/>
  <c r="M14" i="4"/>
  <c r="N28" i="9" s="1"/>
  <c r="AC16" i="4"/>
  <c r="AD30" i="9" s="1"/>
  <c r="M18" i="4"/>
  <c r="N32" i="9" s="1"/>
  <c r="AC10" i="5"/>
  <c r="AD34" i="9" s="1"/>
  <c r="M12" i="5"/>
  <c r="N36" i="9" s="1"/>
  <c r="AC14" i="5"/>
  <c r="AD38" i="9" s="1"/>
  <c r="M16" i="5"/>
  <c r="N40" i="9" s="1"/>
  <c r="AC10" i="6"/>
  <c r="AD42" i="9" s="1" a="1"/>
  <c r="M12" i="6"/>
  <c r="N44" i="9" s="1" a="1"/>
  <c r="AC14" i="6"/>
  <c r="AD46" i="9" s="1" a="1"/>
  <c r="M10" i="7"/>
  <c r="N56" i="9" s="1"/>
  <c r="AC12" i="7"/>
  <c r="AD58" i="9" s="1"/>
  <c r="M14" i="7"/>
  <c r="N60" i="9" s="1"/>
  <c r="AC16" i="7"/>
  <c r="AD62" i="9" s="1"/>
  <c r="M10" i="8"/>
  <c r="N64" i="9" s="1" a="1"/>
  <c r="Z64" i="9" a="1"/>
  <c r="AC12" i="8"/>
  <c r="AD66" i="9" s="1" a="1"/>
  <c r="M14" i="8"/>
  <c r="N68" i="9" s="1" a="1"/>
  <c r="X15" i="8"/>
  <c r="AA15" i="8" s="1"/>
  <c r="AK16" i="9"/>
  <c r="G19" i="9"/>
  <c r="O18" i="9"/>
  <c r="O19" i="9"/>
  <c r="Z18" i="9"/>
  <c r="D20" i="9"/>
  <c r="D21" i="9"/>
  <c r="P20" i="9"/>
  <c r="P21" i="9"/>
  <c r="AM20" i="9"/>
  <c r="I23" i="9"/>
  <c r="AM22" i="9"/>
  <c r="AM23" i="9"/>
  <c r="AD44" i="9"/>
  <c r="D47" i="9"/>
  <c r="D46" i="9"/>
  <c r="H64" i="9"/>
  <c r="H65" i="9"/>
  <c r="AN44" i="9"/>
  <c r="AN45" i="9"/>
  <c r="G67" i="9"/>
  <c r="G66" i="9"/>
  <c r="T69" i="9"/>
  <c r="T68" i="9"/>
  <c r="J70" i="9"/>
  <c r="J71" i="9"/>
  <c r="Z10" i="1"/>
  <c r="AA8" i="9" s="1"/>
  <c r="Z12" i="1"/>
  <c r="AA10" i="9" s="1"/>
  <c r="Z16" i="1"/>
  <c r="AA14" i="9" s="1"/>
  <c r="Z10" i="3"/>
  <c r="AA48" i="9" s="1"/>
  <c r="Z12" i="3"/>
  <c r="AA50" i="9" s="1"/>
  <c r="Z16" i="3"/>
  <c r="AA54" i="9" s="1"/>
  <c r="Z16" i="4"/>
  <c r="AA30" i="9" s="1"/>
  <c r="Z18" i="4"/>
  <c r="AA32" i="9" s="1"/>
  <c r="Z10" i="5"/>
  <c r="AA34" i="9" s="1"/>
  <c r="Z14" i="5"/>
  <c r="AA38" i="9" s="1"/>
  <c r="Z16" i="5"/>
  <c r="AA40" i="9" s="1"/>
  <c r="Z14" i="6"/>
  <c r="AA46" i="9" s="1" a="1"/>
  <c r="Z12" i="7"/>
  <c r="AA58" i="9" s="1"/>
  <c r="Z14" i="7"/>
  <c r="AA60" i="9" s="1"/>
  <c r="Z16" i="7"/>
  <c r="AA62" i="9" s="1"/>
  <c r="S65" i="9"/>
  <c r="S64" i="9"/>
  <c r="Z10" i="8"/>
  <c r="AA64" i="9" s="1" a="1"/>
  <c r="S68" i="9" a="1"/>
  <c r="Z14" i="8"/>
  <c r="AA68" i="9" s="1" a="1"/>
  <c r="D65" i="9"/>
  <c r="D64" i="9"/>
  <c r="S67" i="9"/>
  <c r="S66" i="9"/>
  <c r="AN66" i="9"/>
  <c r="AN67" i="9"/>
  <c r="X69" i="9"/>
  <c r="X68" i="9"/>
  <c r="Z14" i="1"/>
  <c r="AA12" i="9" s="1"/>
  <c r="Z10" i="2"/>
  <c r="AA16" i="9" s="1" a="1"/>
  <c r="Z12" i="2"/>
  <c r="AA18" i="9" s="1" a="1"/>
  <c r="Z16" i="2"/>
  <c r="AA22" i="9" s="1" a="1"/>
  <c r="Z14" i="3"/>
  <c r="AA52" i="9" s="1"/>
  <c r="Z10" i="4"/>
  <c r="AA24" i="9" s="1"/>
  <c r="Z12" i="4"/>
  <c r="AA26" i="9" s="1"/>
  <c r="Z14" i="4"/>
  <c r="AA28" i="9" s="1"/>
  <c r="Z10" i="7"/>
  <c r="AA56" i="9" s="1"/>
  <c r="S70" i="9" a="1"/>
  <c r="Z16" i="8"/>
  <c r="AA70" i="9" s="1" a="1"/>
  <c r="AK23" i="9"/>
  <c r="AK22" i="9"/>
  <c r="C42" i="9"/>
  <c r="C43" i="9"/>
  <c r="AM42" i="9"/>
  <c r="AM43" i="9"/>
  <c r="S45" i="9"/>
  <c r="X45" i="9"/>
  <c r="W47" i="9"/>
  <c r="W46" i="9"/>
  <c r="E64" i="9"/>
  <c r="E65" i="9"/>
  <c r="L65" i="9"/>
  <c r="L64" i="9"/>
  <c r="H66" i="9"/>
  <c r="H67" i="9"/>
  <c r="Q71" i="9"/>
  <c r="Q70" i="9"/>
  <c r="K47" i="9"/>
  <c r="K46" i="9"/>
  <c r="K65" i="9"/>
  <c r="K64" i="9"/>
  <c r="W64" i="9"/>
  <c r="W65" i="9"/>
  <c r="K67" i="9"/>
  <c r="K66" i="9"/>
  <c r="K69" i="9"/>
  <c r="K68" i="9"/>
  <c r="W69" i="9"/>
  <c r="W68" i="9"/>
  <c r="W70" i="9"/>
  <c r="W71" i="9"/>
  <c r="F17" i="9"/>
  <c r="AL17" i="9"/>
  <c r="H21" i="9"/>
  <c r="T21" i="9"/>
  <c r="AN21" i="9"/>
  <c r="P45" i="9"/>
  <c r="V45" i="9"/>
  <c r="V44" i="9"/>
  <c r="I46" i="9"/>
  <c r="I47" i="9"/>
  <c r="O47" i="9"/>
  <c r="O46" i="9"/>
  <c r="Q47" i="9"/>
  <c r="S46" i="9"/>
  <c r="AI64" i="9"/>
  <c r="AI65" i="9"/>
  <c r="C65" i="9"/>
  <c r="C64" i="9"/>
  <c r="I64" i="9"/>
  <c r="I65" i="9"/>
  <c r="P64" i="9"/>
  <c r="P65" i="9"/>
  <c r="R65" i="9"/>
  <c r="R64" i="9"/>
  <c r="C67" i="9"/>
  <c r="C66" i="9"/>
  <c r="O67" i="9"/>
  <c r="O66" i="9"/>
  <c r="F70" i="9"/>
  <c r="F71" i="9"/>
  <c r="R70" i="9"/>
  <c r="R71" i="9"/>
  <c r="U71" i="9"/>
  <c r="U70" i="9"/>
  <c r="Z68" i="9" a="1"/>
  <c r="T45" i="9"/>
  <c r="U47" i="9"/>
  <c r="AL65" i="9"/>
  <c r="AL64" i="9"/>
  <c r="D66" i="9"/>
  <c r="D67" i="9"/>
  <c r="AI67" i="9"/>
  <c r="AI66" i="9"/>
  <c r="I69" i="9"/>
  <c r="AK69" i="9"/>
  <c r="B71" i="9"/>
  <c r="I71" i="9"/>
  <c r="I70" i="9"/>
  <c r="V70" i="9"/>
  <c r="V71" i="9"/>
  <c r="E71" i="9"/>
  <c r="E70" i="9"/>
  <c r="U69" i="9"/>
  <c r="AI71" i="9"/>
  <c r="AM71" i="9"/>
  <c r="AN70" i="9"/>
  <c r="AA16" i="1" l="1"/>
  <c r="AB14" i="9" s="1"/>
  <c r="AA23" i="9"/>
  <c r="AA22" i="9"/>
  <c r="AF20" i="9"/>
  <c r="AF21" i="9"/>
  <c r="AF17" i="9"/>
  <c r="AF16" i="9"/>
  <c r="Y11" i="9"/>
  <c r="AA13" i="1"/>
  <c r="AB11" i="9" s="1"/>
  <c r="Y70" i="9" a="1"/>
  <c r="AA16" i="8"/>
  <c r="AB70" i="9" s="1" a="1"/>
  <c r="Y39" i="9"/>
  <c r="AA15" i="5"/>
  <c r="AB39" i="9" s="1"/>
  <c r="Y27" i="9"/>
  <c r="AE12" i="4"/>
  <c r="AF26" i="9" s="1"/>
  <c r="AA13" i="4"/>
  <c r="AB27" i="9" s="1"/>
  <c r="AC12" i="4"/>
  <c r="AD26" i="9" s="1"/>
  <c r="AC66" i="9" a="1"/>
  <c r="AD12" i="8"/>
  <c r="AF44" i="9"/>
  <c r="AF45" i="9"/>
  <c r="Y59" i="9"/>
  <c r="AA13" i="7"/>
  <c r="AB59" i="9" s="1"/>
  <c r="AB42" i="9"/>
  <c r="AB43" i="9"/>
  <c r="AA18" i="9"/>
  <c r="AA19" i="9"/>
  <c r="AD67" i="9"/>
  <c r="AD66" i="9"/>
  <c r="N45" i="9"/>
  <c r="N44" i="9"/>
  <c r="AD19" i="9"/>
  <c r="AD18" i="9"/>
  <c r="AA18" i="4"/>
  <c r="AA12" i="1"/>
  <c r="N70" i="9"/>
  <c r="N71" i="9"/>
  <c r="N67" i="9"/>
  <c r="N66" i="9"/>
  <c r="M66" i="9"/>
  <c r="M67" i="9"/>
  <c r="Y31" i="9"/>
  <c r="AA17" i="4"/>
  <c r="AB31" i="9" s="1"/>
  <c r="Y55" i="9"/>
  <c r="AA17" i="3"/>
  <c r="AB55" i="9" s="1"/>
  <c r="AA16" i="2"/>
  <c r="AF18" i="9"/>
  <c r="AF19" i="9"/>
  <c r="AA14" i="1"/>
  <c r="M22" i="9"/>
  <c r="M23" i="9"/>
  <c r="M71" i="9"/>
  <c r="M70" i="9"/>
  <c r="AF69" i="9"/>
  <c r="AF68" i="9"/>
  <c r="AA67" i="9"/>
  <c r="AA66" i="9"/>
  <c r="AA10" i="7"/>
  <c r="Y41" i="9"/>
  <c r="AA17" i="5"/>
  <c r="AB41" i="9" s="1"/>
  <c r="Y37" i="9"/>
  <c r="AA13" i="5"/>
  <c r="AB37" i="9" s="1"/>
  <c r="N22" i="9"/>
  <c r="N23" i="9"/>
  <c r="AB66" i="9" a="1"/>
  <c r="AA12" i="7"/>
  <c r="AF43" i="9"/>
  <c r="AF42" i="9"/>
  <c r="Y51" i="9"/>
  <c r="AE12" i="3"/>
  <c r="AF50" i="9" s="1"/>
  <c r="AA13" i="3"/>
  <c r="AB51" i="9" s="1"/>
  <c r="AC12" i="3"/>
  <c r="AD50" i="9" s="1"/>
  <c r="N68" i="9"/>
  <c r="N69" i="9"/>
  <c r="AD46" i="9"/>
  <c r="AD47" i="9"/>
  <c r="N21" i="9"/>
  <c r="N20" i="9"/>
  <c r="Y33" i="9"/>
  <c r="AA19" i="4"/>
  <c r="AB33" i="9" s="1"/>
  <c r="AC18" i="4"/>
  <c r="AD32" i="9" s="1"/>
  <c r="AB24" i="9"/>
  <c r="AB10" i="4"/>
  <c r="Y19" i="9"/>
  <c r="Y18" i="9"/>
  <c r="AF71" i="9"/>
  <c r="AF70" i="9"/>
  <c r="AB68" i="9" a="1"/>
  <c r="AB14" i="8"/>
  <c r="AF64" i="9"/>
  <c r="AF65" i="9"/>
  <c r="AA14" i="7"/>
  <c r="AA42" i="9"/>
  <c r="AA43" i="9"/>
  <c r="Y63" i="9"/>
  <c r="AA17" i="7"/>
  <c r="AB63" i="9" s="1"/>
  <c r="AF46" i="9"/>
  <c r="AF47" i="9"/>
  <c r="AA10" i="1"/>
  <c r="AA70" i="9"/>
  <c r="AA71" i="9"/>
  <c r="AA69" i="9"/>
  <c r="AA68" i="9"/>
  <c r="AA47" i="9"/>
  <c r="AA46" i="9"/>
  <c r="AA15" i="4"/>
  <c r="AB29" i="9" s="1"/>
  <c r="Y29" i="9"/>
  <c r="Y53" i="9"/>
  <c r="AA15" i="3"/>
  <c r="AB53" i="9" s="1"/>
  <c r="Z68" i="9"/>
  <c r="Z69" i="9"/>
  <c r="S70" i="9"/>
  <c r="S71" i="9"/>
  <c r="AA16" i="9"/>
  <c r="AA17" i="9"/>
  <c r="S69" i="9"/>
  <c r="S68" i="9"/>
  <c r="Z65" i="9"/>
  <c r="Z64" i="9"/>
  <c r="AD42" i="9"/>
  <c r="AD43" i="9"/>
  <c r="AD22" i="9"/>
  <c r="AD23" i="9"/>
  <c r="N16" i="9"/>
  <c r="N17" i="9"/>
  <c r="AA14" i="4"/>
  <c r="AB25" i="9"/>
  <c r="AC10" i="4"/>
  <c r="AD24" i="9" s="1"/>
  <c r="AA14" i="3"/>
  <c r="AB20" i="9" a="1"/>
  <c r="AB14" i="2"/>
  <c r="M20" i="9"/>
  <c r="M21" i="9"/>
  <c r="AA10" i="2"/>
  <c r="M16" i="9"/>
  <c r="M17" i="9"/>
  <c r="K70" i="9"/>
  <c r="K71" i="9"/>
  <c r="AA16" i="7"/>
  <c r="AA14" i="5"/>
  <c r="AA10" i="5"/>
  <c r="AA16" i="3"/>
  <c r="Y22" i="9" a="1"/>
  <c r="AA11" i="1"/>
  <c r="AB9" i="9" s="1"/>
  <c r="Y9" i="9"/>
  <c r="AD70" i="9"/>
  <c r="AD71" i="9"/>
  <c r="AD68" i="9"/>
  <c r="AD69" i="9"/>
  <c r="AA10" i="8"/>
  <c r="M64" i="9"/>
  <c r="M65" i="9"/>
  <c r="Y61" i="9"/>
  <c r="AA15" i="7"/>
  <c r="AB61" i="9" s="1"/>
  <c r="AB44" i="9" a="1"/>
  <c r="AB12" i="6"/>
  <c r="M45" i="9"/>
  <c r="M44" i="9"/>
  <c r="AA16" i="5"/>
  <c r="AB36" i="9"/>
  <c r="AB12" i="5"/>
  <c r="Y66" i="9" a="1"/>
  <c r="Y46" i="9" a="1"/>
  <c r="M46" i="9"/>
  <c r="M47" i="9"/>
  <c r="Y35" i="9"/>
  <c r="AA11" i="5"/>
  <c r="AB35" i="9" s="1"/>
  <c r="AA17" i="1"/>
  <c r="AB15" i="9" s="1"/>
  <c r="Y15" i="9"/>
  <c r="AB48" i="9"/>
  <c r="AB10" i="3"/>
  <c r="N47" i="9"/>
  <c r="N46" i="9"/>
  <c r="AA64" i="9"/>
  <c r="AA65" i="9"/>
  <c r="N65" i="9"/>
  <c r="N64" i="9"/>
  <c r="Z21" i="9"/>
  <c r="Z20" i="9"/>
  <c r="Y49" i="9"/>
  <c r="AA11" i="3"/>
  <c r="AB49" i="9" s="1"/>
  <c r="Y20" i="9" a="1"/>
  <c r="Y16" i="9" a="1"/>
  <c r="AB16" i="1"/>
  <c r="N43" i="9"/>
  <c r="N42" i="9"/>
  <c r="AF66" i="9"/>
  <c r="AF67" i="9"/>
  <c r="AA12" i="4"/>
  <c r="AA12" i="3"/>
  <c r="AA12" i="2"/>
  <c r="M19" i="9"/>
  <c r="M18" i="9"/>
  <c r="AA15" i="1"/>
  <c r="AB13" i="9" s="1"/>
  <c r="Y13" i="9"/>
  <c r="Y68" i="9" a="1"/>
  <c r="M68" i="9"/>
  <c r="M69" i="9"/>
  <c r="Y64" i="9" a="1"/>
  <c r="Y57" i="9"/>
  <c r="AA11" i="7"/>
  <c r="AB57" i="9" s="1"/>
  <c r="Y44" i="9" a="1"/>
  <c r="AB10" i="6"/>
  <c r="AA14" i="6"/>
  <c r="Y43" i="9"/>
  <c r="Y42" i="9"/>
  <c r="M43" i="9"/>
  <c r="M42" i="9"/>
  <c r="AA16" i="4"/>
  <c r="AF23" i="9"/>
  <c r="AF22" i="9"/>
  <c r="AC42" i="9" l="1" a="1"/>
  <c r="AD10" i="6"/>
  <c r="AB18" i="9" a="1"/>
  <c r="AB12" i="2"/>
  <c r="AB58" i="9"/>
  <c r="AB12" i="7"/>
  <c r="AB22" i="9" a="1"/>
  <c r="AB16" i="2"/>
  <c r="AC66" i="9"/>
  <c r="AC67" i="9"/>
  <c r="AB38" i="9"/>
  <c r="AB14" i="5"/>
  <c r="AB60" i="9"/>
  <c r="AB14" i="7"/>
  <c r="AB69" i="9"/>
  <c r="AB68" i="9"/>
  <c r="AB66" i="9"/>
  <c r="AB67" i="9"/>
  <c r="AB12" i="9"/>
  <c r="AB14" i="1"/>
  <c r="Y71" i="9"/>
  <c r="Y70" i="9"/>
  <c r="AC36" i="9"/>
  <c r="AD12" i="5"/>
  <c r="AB34" i="9"/>
  <c r="AB10" i="5"/>
  <c r="AB32" i="9"/>
  <c r="AB18" i="4"/>
  <c r="AD16" i="1"/>
  <c r="AC14" i="9"/>
  <c r="AC44" i="9" a="1"/>
  <c r="AD12" i="6"/>
  <c r="Y16" i="9"/>
  <c r="Y17" i="9"/>
  <c r="Y22" i="9"/>
  <c r="Y23" i="9"/>
  <c r="AB62" i="9"/>
  <c r="AB16" i="7"/>
  <c r="AC20" i="9" a="1"/>
  <c r="AD14" i="2"/>
  <c r="AB8" i="9"/>
  <c r="AB10" i="1"/>
  <c r="AD10" i="4"/>
  <c r="AC24" i="9"/>
  <c r="Y65" i="9"/>
  <c r="Y64" i="9"/>
  <c r="AB52" i="9"/>
  <c r="AB14" i="3"/>
  <c r="AC68" i="9" a="1"/>
  <c r="AD14" i="8"/>
  <c r="AB56" i="9"/>
  <c r="AB10" i="7"/>
  <c r="AB71" i="9"/>
  <c r="AB70" i="9"/>
  <c r="Y45" i="9"/>
  <c r="Y44" i="9"/>
  <c r="AB50" i="9"/>
  <c r="AB12" i="3"/>
  <c r="AB30" i="9"/>
  <c r="AB16" i="4"/>
  <c r="AB26" i="9"/>
  <c r="AB12" i="4"/>
  <c r="AC48" i="9"/>
  <c r="AD10" i="3"/>
  <c r="Y46" i="9"/>
  <c r="Y47" i="9"/>
  <c r="AB40" i="9"/>
  <c r="AB16" i="5"/>
  <c r="AB44" i="9"/>
  <c r="AB45" i="9"/>
  <c r="AB46" i="9" a="1"/>
  <c r="AB14" i="6"/>
  <c r="Y68" i="9"/>
  <c r="Y69" i="9"/>
  <c r="Y20" i="9"/>
  <c r="Y21" i="9"/>
  <c r="Y66" i="9"/>
  <c r="Y67" i="9"/>
  <c r="AB64" i="9" a="1"/>
  <c r="AB10" i="8"/>
  <c r="AB54" i="9"/>
  <c r="AB16" i="3"/>
  <c r="AB16" i="9" a="1"/>
  <c r="AB10" i="2"/>
  <c r="AB20" i="9"/>
  <c r="AB21" i="9"/>
  <c r="AB28" i="9"/>
  <c r="AB14" i="4"/>
  <c r="AE18" i="4"/>
  <c r="AF32" i="9" s="1"/>
  <c r="AB10" i="9"/>
  <c r="AB12" i="1"/>
  <c r="AE66" i="9" a="1"/>
  <c r="AF12" i="8"/>
  <c r="AB16" i="8"/>
  <c r="AC70" i="9" l="1" a="1"/>
  <c r="AD16" i="8"/>
  <c r="AC54" i="9"/>
  <c r="AD16" i="3"/>
  <c r="AC26" i="9"/>
  <c r="AD12" i="4"/>
  <c r="AE68" i="9" a="1"/>
  <c r="AF14" i="8"/>
  <c r="AC62" i="9"/>
  <c r="AD16" i="7"/>
  <c r="AD14" i="1"/>
  <c r="AC12" i="9"/>
  <c r="AD16" i="2"/>
  <c r="AC22" i="9" a="1"/>
  <c r="AC68" i="9"/>
  <c r="AC69" i="9"/>
  <c r="AE14" i="9"/>
  <c r="AF16" i="1"/>
  <c r="AB23" i="9"/>
  <c r="AB22" i="9"/>
  <c r="AB18" i="9"/>
  <c r="AB19" i="9"/>
  <c r="AC50" i="9"/>
  <c r="AD12" i="3"/>
  <c r="AD10" i="1"/>
  <c r="AC8" i="9"/>
  <c r="AC34" i="9"/>
  <c r="AD10" i="5"/>
  <c r="AD14" i="5"/>
  <c r="AC38" i="9"/>
  <c r="AC18" i="9" a="1"/>
  <c r="AD12" i="2"/>
  <c r="AC30" i="9"/>
  <c r="AD16" i="4"/>
  <c r="AC56" i="9"/>
  <c r="AD10" i="7"/>
  <c r="AC52" i="9"/>
  <c r="AD14" i="3"/>
  <c r="AE20" i="9" a="1"/>
  <c r="AF14" i="2"/>
  <c r="AE44" i="9" a="1"/>
  <c r="AF12" i="6"/>
  <c r="AD18" i="4"/>
  <c r="AC32" i="9"/>
  <c r="AE36" i="9"/>
  <c r="AF12" i="5"/>
  <c r="AC60" i="9"/>
  <c r="AD14" i="7"/>
  <c r="AD12" i="7"/>
  <c r="AC58" i="9"/>
  <c r="AE42" i="9" a="1"/>
  <c r="AF10" i="6"/>
  <c r="AG66" i="9" a="1"/>
  <c r="AG12" i="8"/>
  <c r="AH66" i="9" s="1" a="1"/>
  <c r="AE67" i="9"/>
  <c r="AE66" i="9"/>
  <c r="AC28" i="9"/>
  <c r="AD14" i="4"/>
  <c r="AC16" i="9" a="1"/>
  <c r="AD10" i="2"/>
  <c r="AC64" i="9" a="1"/>
  <c r="AD10" i="8"/>
  <c r="AC46" i="9" a="1"/>
  <c r="AD14" i="6"/>
  <c r="AC40" i="9"/>
  <c r="AD16" i="5"/>
  <c r="AE48" i="9"/>
  <c r="AF10" i="3"/>
  <c r="AD12" i="1"/>
  <c r="AC10" i="9"/>
  <c r="AB17" i="9"/>
  <c r="AB16" i="9"/>
  <c r="AB64" i="9"/>
  <c r="AB65" i="9"/>
  <c r="AB46" i="9"/>
  <c r="AB47" i="9"/>
  <c r="AE24" i="9"/>
  <c r="AF10" i="4"/>
  <c r="AC20" i="9"/>
  <c r="AC21" i="9"/>
  <c r="AC44" i="9"/>
  <c r="AC45" i="9"/>
  <c r="AC43" i="9"/>
  <c r="AC42" i="9"/>
  <c r="AG10" i="4" l="1"/>
  <c r="AH24" i="9" s="1"/>
  <c r="AG24" i="9"/>
  <c r="AE40" i="9"/>
  <c r="AF16" i="5"/>
  <c r="AE64" i="9" a="1"/>
  <c r="AF10" i="8"/>
  <c r="AE28" i="9"/>
  <c r="AF14" i="4"/>
  <c r="AG44" i="9" a="1"/>
  <c r="AG12" i="6"/>
  <c r="AH44" i="9" s="1" a="1"/>
  <c r="AE52" i="9"/>
  <c r="AF14" i="3"/>
  <c r="AE30" i="9"/>
  <c r="AF16" i="4"/>
  <c r="AE34" i="9"/>
  <c r="AF10" i="5"/>
  <c r="AE50" i="9"/>
  <c r="AF12" i="3"/>
  <c r="AG68" i="9" a="1"/>
  <c r="AG14" i="8"/>
  <c r="AH68" i="9" s="1" a="1"/>
  <c r="AE54" i="9"/>
  <c r="AF16" i="3"/>
  <c r="AE10" i="9"/>
  <c r="AF12" i="1"/>
  <c r="AC65" i="9"/>
  <c r="AC64" i="9"/>
  <c r="AG66" i="9"/>
  <c r="AG67" i="9"/>
  <c r="AE58" i="9"/>
  <c r="AF12" i="7"/>
  <c r="AE44" i="9"/>
  <c r="AE45" i="9"/>
  <c r="AE38" i="9"/>
  <c r="AF14" i="5"/>
  <c r="AE12" i="9"/>
  <c r="AF14" i="1"/>
  <c r="AE69" i="9"/>
  <c r="AE68" i="9"/>
  <c r="AG48" i="9"/>
  <c r="AG10" i="3"/>
  <c r="AH48" i="9" s="1"/>
  <c r="AE46" i="9" a="1"/>
  <c r="AF14" i="6"/>
  <c r="AE16" i="9" a="1"/>
  <c r="AF10" i="2"/>
  <c r="AG20" i="9" a="1"/>
  <c r="AG14" i="2"/>
  <c r="AH20" i="9" s="1" a="1"/>
  <c r="AE56" i="9"/>
  <c r="AF10" i="7"/>
  <c r="AE18" i="9" a="1"/>
  <c r="AF12" i="2"/>
  <c r="AG14" i="9"/>
  <c r="AG16" i="1"/>
  <c r="AH14" i="9" s="1"/>
  <c r="AC22" i="9"/>
  <c r="AC23" i="9"/>
  <c r="AE62" i="9"/>
  <c r="AF16" i="7"/>
  <c r="AE26" i="9"/>
  <c r="AF12" i="4"/>
  <c r="AE70" i="9" a="1"/>
  <c r="AF16" i="8"/>
  <c r="AH67" i="9"/>
  <c r="AH66" i="9"/>
  <c r="AG12" i="5"/>
  <c r="AH36" i="9" s="1"/>
  <c r="AG36" i="9"/>
  <c r="AG42" i="9" a="1"/>
  <c r="AG10" i="6"/>
  <c r="AH42" i="9" s="1" a="1"/>
  <c r="AE60" i="9"/>
  <c r="AF14" i="7"/>
  <c r="AC46" i="9"/>
  <c r="AC47" i="9"/>
  <c r="AC17" i="9"/>
  <c r="AC16" i="9"/>
  <c r="AE42" i="9"/>
  <c r="AE43" i="9"/>
  <c r="AE32" i="9"/>
  <c r="AF18" i="4"/>
  <c r="AE21" i="9"/>
  <c r="AE20" i="9"/>
  <c r="AC19" i="9"/>
  <c r="AC18" i="9"/>
  <c r="AE8" i="9"/>
  <c r="AF10" i="1"/>
  <c r="AE22" i="9" a="1"/>
  <c r="AF16" i="2"/>
  <c r="AC71" i="9"/>
  <c r="AC70" i="9"/>
  <c r="AG70" i="9" l="1" a="1"/>
  <c r="AG16" i="8"/>
  <c r="AH70" i="9" s="1" a="1"/>
  <c r="AG10" i="5"/>
  <c r="AH34" i="9" s="1"/>
  <c r="AG34" i="9"/>
  <c r="AG52" i="9"/>
  <c r="AG14" i="3"/>
  <c r="AH52" i="9" s="1"/>
  <c r="AG28" i="9"/>
  <c r="AG14" i="4"/>
  <c r="AH28" i="9" s="1"/>
  <c r="AG40" i="9"/>
  <c r="AG16" i="5"/>
  <c r="AH40" i="9" s="1"/>
  <c r="AE70" i="9"/>
  <c r="AE71" i="9"/>
  <c r="AE16" i="9"/>
  <c r="AE17" i="9"/>
  <c r="AG68" i="9"/>
  <c r="AG69" i="9"/>
  <c r="AG8" i="9"/>
  <c r="AG10" i="1"/>
  <c r="AH8" i="9" s="1"/>
  <c r="AG62" i="9"/>
  <c r="AG16" i="7"/>
  <c r="AH62" i="9" s="1"/>
  <c r="AG10" i="2"/>
  <c r="AH16" i="9" s="1" a="1"/>
  <c r="AG16" i="9" a="1"/>
  <c r="AG12" i="1"/>
  <c r="AH10" i="9" s="1"/>
  <c r="AG10" i="9"/>
  <c r="AG32" i="9"/>
  <c r="AG18" i="4"/>
  <c r="AH32" i="9" s="1"/>
  <c r="AH43" i="9"/>
  <c r="AH42" i="9"/>
  <c r="AG18" i="9" a="1"/>
  <c r="AG12" i="2"/>
  <c r="AH18" i="9" s="1" a="1"/>
  <c r="AG46" i="9" a="1"/>
  <c r="AG14" i="6"/>
  <c r="AH46" i="9" s="1" a="1"/>
  <c r="AG54" i="9"/>
  <c r="AG16" i="3"/>
  <c r="AH54" i="9" s="1"/>
  <c r="AG30" i="9"/>
  <c r="AG16" i="4"/>
  <c r="AH30" i="9" s="1"/>
  <c r="AH45" i="9"/>
  <c r="AH44" i="9"/>
  <c r="AG64" i="9" a="1"/>
  <c r="AG10" i="8"/>
  <c r="AH64" i="9" s="1" a="1"/>
  <c r="AG60" i="9"/>
  <c r="AG14" i="7"/>
  <c r="AH60" i="9" s="1"/>
  <c r="AG56" i="9"/>
  <c r="AG10" i="7"/>
  <c r="AH56" i="9" s="1"/>
  <c r="AG12" i="9"/>
  <c r="AG14" i="1"/>
  <c r="AH12" i="9" s="1"/>
  <c r="AH68" i="9"/>
  <c r="AH69" i="9"/>
  <c r="AG22" i="9" a="1"/>
  <c r="AG16" i="2"/>
  <c r="AH22" i="9" s="1" a="1"/>
  <c r="AG26" i="9"/>
  <c r="AG12" i="4"/>
  <c r="AH26" i="9" s="1"/>
  <c r="AH21" i="9"/>
  <c r="AH20" i="9"/>
  <c r="AG38" i="9"/>
  <c r="AG14" i="5"/>
  <c r="AH38" i="9" s="1"/>
  <c r="AG58" i="9"/>
  <c r="AG12" i="7"/>
  <c r="AH58" i="9" s="1"/>
  <c r="AG50" i="9"/>
  <c r="AG12" i="3"/>
  <c r="AH50" i="9" s="1"/>
  <c r="AE23" i="9"/>
  <c r="AE22" i="9"/>
  <c r="AG43" i="9"/>
  <c r="AG42" i="9"/>
  <c r="AE18" i="9"/>
  <c r="AE19" i="9"/>
  <c r="AG20" i="9"/>
  <c r="AG21" i="9"/>
  <c r="AE47" i="9"/>
  <c r="AE46" i="9"/>
  <c r="AG44" i="9"/>
  <c r="AG45" i="9"/>
  <c r="AE64" i="9"/>
  <c r="AE65" i="9"/>
  <c r="AH47" i="9" l="1"/>
  <c r="AH46" i="9"/>
  <c r="AG65" i="9"/>
  <c r="AG64" i="9"/>
  <c r="AG46" i="9"/>
  <c r="AG47" i="9"/>
  <c r="AH65" i="9"/>
  <c r="AH64" i="9"/>
  <c r="AH22" i="9"/>
  <c r="AH23" i="9"/>
  <c r="AG17" i="9"/>
  <c r="AG16" i="9"/>
  <c r="AH70" i="9"/>
  <c r="AH71" i="9"/>
  <c r="AH19" i="9"/>
  <c r="AH18" i="9"/>
  <c r="AG22" i="9"/>
  <c r="AG23" i="9"/>
  <c r="AG19" i="9"/>
  <c r="AG18" i="9"/>
  <c r="AH16" i="9"/>
  <c r="AH17" i="9"/>
  <c r="AG71" i="9"/>
  <c r="AG70" i="9"/>
</calcChain>
</file>

<file path=xl/sharedStrings.xml><?xml version="1.0" encoding="utf-8"?>
<sst xmlns="http://schemas.openxmlformats.org/spreadsheetml/2006/main" count="1438" uniqueCount="347">
  <si>
    <t>MACRO PROCESO DE ESTRATÉGICO</t>
  </si>
  <si>
    <t>CÓDIGO: R-02-ES</t>
  </si>
  <si>
    <t>PROCESO: EVALUACIÓN Y SEGUIMIENTO A LA GESTIÓN</t>
  </si>
  <si>
    <t>VERSIÓN: 02</t>
  </si>
  <si>
    <t>MAPA DE RIESGOS AÑO 2025</t>
  </si>
  <si>
    <t>FECHA: 4/08/2023</t>
  </si>
  <si>
    <t>Dependencia/Proceso:</t>
  </si>
  <si>
    <t xml:space="preserve"> GESTION DIRECTIVA</t>
  </si>
  <si>
    <t>Objetivo: Planificar, coordinar y direccionar las actividades del instituto municipal de Recreación y Deporte IMRD, tendientes  a cumplir con la Misión y Visión en cumplimiento de la política de calidad de manera eficaz, eficiente y efectiva.</t>
  </si>
  <si>
    <t>MAPA DE RIESGOS DE GESTIÓN</t>
  </si>
  <si>
    <t>Identificación Riesgo Inherente</t>
  </si>
  <si>
    <t>Análisis del Riesgo Inherente</t>
  </si>
  <si>
    <t>Valoración del Riesgo Controles</t>
  </si>
  <si>
    <t>Análisis Riesgo Residual
(Probabilidad e Impacto Residual)</t>
  </si>
  <si>
    <t>Evaluación del Riesgo Final
(Riesgo Residual)</t>
  </si>
  <si>
    <t>Plan de Acción</t>
  </si>
  <si>
    <t xml:space="preserve">Referencia </t>
  </si>
  <si>
    <r>
      <rPr>
        <b/>
        <sz val="7"/>
        <color theme="1"/>
        <rFont val="Arial"/>
        <family val="2"/>
      </rPr>
      <t xml:space="preserve">Impacto
</t>
    </r>
    <r>
      <rPr>
        <sz val="7"/>
        <color theme="1"/>
        <rFont val="Arial"/>
        <family val="2"/>
      </rPr>
      <t>¿Que?</t>
    </r>
  </si>
  <si>
    <r>
      <rPr>
        <b/>
        <sz val="7"/>
        <color theme="1"/>
        <rFont val="Arial"/>
        <family val="2"/>
      </rPr>
      <t xml:space="preserve">Causa Inmediata
</t>
    </r>
    <r>
      <rPr>
        <sz val="7"/>
        <color theme="1"/>
        <rFont val="Arial"/>
        <family val="2"/>
      </rPr>
      <t>¿Cómo?</t>
    </r>
  </si>
  <si>
    <r>
      <rPr>
        <b/>
        <sz val="7"/>
        <color theme="1"/>
        <rFont val="Arial"/>
        <family val="2"/>
      </rPr>
      <t xml:space="preserve">Causa Raíz
</t>
    </r>
    <r>
      <rPr>
        <sz val="7"/>
        <color theme="1"/>
        <rFont val="Arial"/>
        <family val="2"/>
      </rPr>
      <t>¿Por qué?</t>
    </r>
  </si>
  <si>
    <t>Descripción del Riesgo</t>
  </si>
  <si>
    <t>Tipo de riesgo</t>
  </si>
  <si>
    <t>Clasificación del Riesgo</t>
  </si>
  <si>
    <t>Frecuencia con la Cual se Realiza la Actividad</t>
  </si>
  <si>
    <t>Probabilidad Inherente</t>
  </si>
  <si>
    <t>Porcentaje</t>
  </si>
  <si>
    <t>Impacto Inherente</t>
  </si>
  <si>
    <t>Zona de Riesgo</t>
  </si>
  <si>
    <t>No. Control</t>
  </si>
  <si>
    <t>Descripción del Control</t>
  </si>
  <si>
    <t>Atributos</t>
  </si>
  <si>
    <t>Riesgo</t>
  </si>
  <si>
    <t>Probabilidad e Impacto Inherentes</t>
  </si>
  <si>
    <t>Valoración de Controles</t>
  </si>
  <si>
    <t>Cálculos Requeridos</t>
  </si>
  <si>
    <t>Probabilidad Residual</t>
  </si>
  <si>
    <t>Impacto Residual</t>
  </si>
  <si>
    <t>Probabilidad Residual Final (%)</t>
  </si>
  <si>
    <t>Impacto Residual Final (%)</t>
  </si>
  <si>
    <t>Zona de Riesgo Final</t>
  </si>
  <si>
    <t>Tratamiento</t>
  </si>
  <si>
    <t>Acción</t>
  </si>
  <si>
    <t>Responsable</t>
  </si>
  <si>
    <t>Fecha Implementación</t>
  </si>
  <si>
    <t>Fecha Seguimiento</t>
  </si>
  <si>
    <t>Seguimiento</t>
  </si>
  <si>
    <t>Estado</t>
  </si>
  <si>
    <t>Tipo</t>
  </si>
  <si>
    <t>Implementación</t>
  </si>
  <si>
    <t>Calificación</t>
  </si>
  <si>
    <t>Documentación</t>
  </si>
  <si>
    <t>Frecuencia</t>
  </si>
  <si>
    <t>Evidencia</t>
  </si>
  <si>
    <t>Reputacional</t>
  </si>
  <si>
    <t xml:space="preserve">Presupuesto limitado, deficiente proyección de inversiones y mala planificación de gastos e inversiones.	</t>
  </si>
  <si>
    <t>Cumplimiento parcial de las metas del plan de desarrollo asignadas al IMRD y/o del plan de acción interno de la entidad.</t>
  </si>
  <si>
    <t xml:space="preserve">Probabilidad de afectación reputacional debido a que la entidad no cumpla con las metas y/o objetivos asignados en el plan de desarrollo Municipal 2024-2027 y el plan estratégico institucional </t>
  </si>
  <si>
    <t>Gestión</t>
  </si>
  <si>
    <t>Productos y practicas organizacionales</t>
  </si>
  <si>
    <t>3 a 24 veces por año</t>
  </si>
  <si>
    <t>Muy baja</t>
  </si>
  <si>
    <t>Moderado</t>
  </si>
  <si>
    <t xml:space="preserve">Control No.1
</t>
  </si>
  <si>
    <t xml:space="preserve">Seguimiento continuo por parte del Comité Gestion y Desempeño, acompañado de monitoreos directivos y evaluación periódica de los indicadores de gestión.
</t>
  </si>
  <si>
    <t>Preventivo</t>
  </si>
  <si>
    <t>Manual</t>
  </si>
  <si>
    <t>Documentado</t>
  </si>
  <si>
    <t>Continua</t>
  </si>
  <si>
    <t>Con registro</t>
  </si>
  <si>
    <t>Revisión a los informes internos y a las actas de comités</t>
  </si>
  <si>
    <t xml:space="preserve">Control No.2
</t>
  </si>
  <si>
    <t xml:space="preserve">Mala interpretación de la normatividad aplicable, desconocimiento de actualizaciones normativas y omisión en su cumplimiento.	</t>
  </si>
  <si>
    <t>Incumplimiento de la normatividad aplicable al IMRD y gestión ineficaz del riesgo.</t>
  </si>
  <si>
    <t>Posibilidad de afectación reputacional por insatisfacción de los grupos de valor o sanciones de entes de control debido al incumplimiento de los términos de ley para la gestión de requerimientos (posibilidad de sanciones o demandas a la entidad ocasionando afectación a la imagen de la entidad)</t>
  </si>
  <si>
    <t>Ejecución y administración de procesos</t>
  </si>
  <si>
    <t>24 a 500 veces por año</t>
  </si>
  <si>
    <t>Baja</t>
  </si>
  <si>
    <t xml:space="preserve">Emisión de informes trimestrales sobre el cumplimiento de plazos y consolidación de información a cargo del responsable de PQRS. </t>
  </si>
  <si>
    <t>Análisis de informes de medición a la gestión de PQRSDF en Comité institucional de Coordinación de Control Interno</t>
  </si>
  <si>
    <t>Líderes de proceso y dirección</t>
  </si>
  <si>
    <t xml:space="preserve">Elaboración de informes semestrales por la oficina de control interno, verificando los tiempos de respuesta y el cumplimiento de los términos legales establecidos.
</t>
  </si>
  <si>
    <t xml:space="preserve">Falta de alineación entre la planificación estratégica y operativa, junto con deficiencias en el seguimiento y monitoreo del cumplimiento normativo.	</t>
  </si>
  <si>
    <t>Desconocimiento o inadecuada implementación del Decreto 612 de 2018, ausencia de mecanismos efectivos de control y seguimiento, y debilidades en la gestión institucional.</t>
  </si>
  <si>
    <t>Probabilidad de afectación reputacional debido a que la entidad no cumpla con las metas y/o objetivos asignados en el cumplimiento del decreto 612 del 2018</t>
  </si>
  <si>
    <t>Mayor</t>
  </si>
  <si>
    <t>Mantenimiento, socialización y actualización continua de los planes institucionales, complementado con capacitaciones internas y evaluaciones para su correcta aplicación.</t>
  </si>
  <si>
    <t>Económico, Reputacional</t>
  </si>
  <si>
    <t>Deficiencias en la planificación de la dotación de personal.
Falta de perfiles idóneos para cubrir las necesidades institucionales.
Procesos de contratación lentos o insuficientes.
Falta de formación y capacitación del personal actual.</t>
  </si>
  <si>
    <t>Presupuesto insuficiente para contratación de personal adicional.
Falta de estudios técnicos que sustenten la necesidad de ampliar la planta de personal.
Procesos burocráticos que retrasan la incorporación de nuevo talento.
Falta de políticas claras para la gestión del talento humano dentro de la entidad.</t>
  </si>
  <si>
    <t>Posibilidad de afectación reputacional y económica debido a que la planta de personal no logre dar cobertura a las necesidades administrativas y misionales de la entidad</t>
  </si>
  <si>
    <t>Catastrófico</t>
  </si>
  <si>
    <t xml:space="preserve">Responsable proceso de contratación </t>
  </si>
  <si>
    <t>Elaborado Por:</t>
  </si>
  <si>
    <t>Equipo de trabajo del proceso</t>
  </si>
  <si>
    <t>Aprobado Por:</t>
  </si>
  <si>
    <t>Líder del proceso</t>
  </si>
  <si>
    <t xml:space="preserve">Fecha: </t>
  </si>
  <si>
    <t>ACTUALIZADO</t>
  </si>
  <si>
    <t>Marzo 2025</t>
  </si>
  <si>
    <t>Medir el desempeño es por cobertura, esta se mide en dos ejes, cantidad poblacional y comunas!!</t>
  </si>
  <si>
    <t>Temas de satisfacción de los usuarios, encuesta bien a conciencia</t>
  </si>
  <si>
    <t>Cumplimeinto de metas del plan de desarrollo y las plan estratégico institucional</t>
  </si>
  <si>
    <t xml:space="preserve">Dependencia/Proceso: </t>
  </si>
  <si>
    <t xml:space="preserve">EVALUACIÓN Y SEGUIMIENTO A LA GESTIÓN </t>
  </si>
  <si>
    <t>Objetivo: Detectar, planificar e implementar las actividades necesarias para mejorar continuamente la eficacia y eficiencia del Sistema de Gestión y Control, de los procesos, servicios y en general de toda la organización,  mediante el análisis de tendencias que sirvan para la toma de decisiones encaminadas hacia el cumplimiento de nuestra filosofía del mejoramiento continuo.</t>
  </si>
  <si>
    <r>
      <rPr>
        <b/>
        <sz val="7"/>
        <color theme="1"/>
        <rFont val="Arial"/>
        <family val="2"/>
      </rPr>
      <t xml:space="preserve">Impacto
</t>
    </r>
    <r>
      <rPr>
        <sz val="7"/>
        <color theme="1"/>
        <rFont val="Arial"/>
        <family val="2"/>
      </rPr>
      <t>¿Que?</t>
    </r>
  </si>
  <si>
    <r>
      <rPr>
        <b/>
        <sz val="7"/>
        <color theme="1"/>
        <rFont val="Arial"/>
        <family val="2"/>
      </rPr>
      <t xml:space="preserve">Causa Inmediata
</t>
    </r>
    <r>
      <rPr>
        <sz val="7"/>
        <color theme="1"/>
        <rFont val="Arial"/>
        <family val="2"/>
      </rPr>
      <t>¿Cómo?</t>
    </r>
  </si>
  <si>
    <r>
      <rPr>
        <b/>
        <sz val="7"/>
        <color theme="1"/>
        <rFont val="Arial"/>
        <family val="2"/>
      </rPr>
      <t xml:space="preserve">Causa Raíz
</t>
    </r>
    <r>
      <rPr>
        <sz val="7"/>
        <color theme="1"/>
        <rFont val="Arial"/>
        <family val="2"/>
      </rPr>
      <t>¿Por qué?</t>
    </r>
  </si>
  <si>
    <t>Limitaciones en la aplicación de técnicas de auditoría y en la revisión de evidencias dentro del proceso de auditoría interna.</t>
  </si>
  <si>
    <t xml:space="preserve">Débil consolidación de la cultura de control y dificultades en la implementación de un sistema de auditoría basado en la gestión de riesgos.
</t>
  </si>
  <si>
    <t>Elaboraciòn y actualizaciòn constante de listado maestro de documentos y registros</t>
  </si>
  <si>
    <t>Listado maestro de documentos y registros actualizados</t>
  </si>
  <si>
    <t>Líder del proceso de calidad</t>
  </si>
  <si>
    <t>SEMESTRAL</t>
  </si>
  <si>
    <t>Socializaciòn con los líderes y apoyo de procesos, acerca de los documentos de procedimientos y registros</t>
  </si>
  <si>
    <t xml:space="preserve">Inconsistencias en la supervisión y evaluación del desempeño institucional, afectando la toma de decisiones basada en datos confiables.
</t>
  </si>
  <si>
    <t xml:space="preserve">Falta de alineación entre el sistema de control y la planeación estratégica institucional, junto con la ausencia de mecanismos efectivos para la integración y articulación de procesos.
</t>
  </si>
  <si>
    <t>Probabilidad de afectación reputacional debido a que los mecanismos de seguimiento y control, no estén articulados con los objetivos estratégicos de la entidad.</t>
  </si>
  <si>
    <t>Máximo 2 por año</t>
  </si>
  <si>
    <t>Realizar mìnimo una vez al año, auditorías internas al sistema de gestiòn de calidad y socializar los resultados con la Direcciòn y lo lìderes de procesos</t>
  </si>
  <si>
    <t>Realizar seguimiento a planes de mejoramiento de resultados de auditorías internas SGC</t>
  </si>
  <si>
    <t>Incumplimiento en entrega de informes y reportes internos y externos de carácter normativo</t>
  </si>
  <si>
    <t>cambios de regulación, falta de oportunidad en el diligenciamiento de informes o reportes por parte del funcionario e inoportunidad en la entrega de información por parte de los procesos internos de la entidad</t>
  </si>
  <si>
    <t>Posibilidad de afectación reputacional por hallazgos generados por los organismos de control y/o notificaciones de entidades externas debido a la presentación de los informes de ley por fuera de los términos</t>
  </si>
  <si>
    <t>La asesora de control interno revisa mensualmente el tablero de control de informes del plan anual de autoría y seguimientos de ley, con el fin de asegurar la presentación en los tiempos correspondientes</t>
  </si>
  <si>
    <t>Consolida y actualiza semanalmente la matriz de seguimiento a los informes del plan anual de auditoría, verificando fechas de vencimiento y responsables, para facilitar la revisión oportuna por parte de la asesora de control interno.</t>
  </si>
  <si>
    <t>La asesora de control interno proyecta las comunicaciones internas o externas que soportan el envío de los informes correspondientes</t>
  </si>
  <si>
    <t>Inoportuno seguimiento a la gestión de los Planes de Mejoramiento interno y externo</t>
  </si>
  <si>
    <t>Falta de control en los planes suscritos, falta de personal para dar cobertura a la evaluación de todos los procesos</t>
  </si>
  <si>
    <t>Posibilidad de afectación reputacional por inoportuno seguimiento a la gestión de los planes de mejoramiento interno y externo, debido a falta de control en los planes suscritos y/o por falta de continuidad en el personal responsable de ejecutar las acciones de mejora</t>
  </si>
  <si>
    <t>MAPA DEL RIESGO AÑO 2025</t>
  </si>
  <si>
    <t>GESTIÓN ADMINISTRATIVA</t>
  </si>
  <si>
    <t>Objetivo: Elaborar y controlar la documentación tanto interna como externa de la entidad en concordancia con la ley de archivo, el sistema de gestión de calidad y el MIPG</t>
  </si>
  <si>
    <r>
      <rPr>
        <b/>
        <sz val="7"/>
        <color theme="1"/>
        <rFont val="Arial"/>
        <family val="2"/>
      </rPr>
      <t xml:space="preserve">Impacto
</t>
    </r>
    <r>
      <rPr>
        <sz val="7"/>
        <color theme="1"/>
        <rFont val="Arial"/>
        <family val="2"/>
      </rPr>
      <t>¿Que?</t>
    </r>
  </si>
  <si>
    <r>
      <rPr>
        <b/>
        <sz val="7"/>
        <color theme="1"/>
        <rFont val="Arial"/>
        <family val="2"/>
      </rPr>
      <t xml:space="preserve">Causa Inmediata
</t>
    </r>
    <r>
      <rPr>
        <sz val="7"/>
        <color theme="1"/>
        <rFont val="Arial"/>
        <family val="2"/>
      </rPr>
      <t>¿Cómo?</t>
    </r>
  </si>
  <si>
    <r>
      <rPr>
        <b/>
        <sz val="7"/>
        <color theme="1"/>
        <rFont val="Arial"/>
        <family val="2"/>
      </rPr>
      <t xml:space="preserve">Causa Raíz
</t>
    </r>
    <r>
      <rPr>
        <sz val="7"/>
        <color theme="1"/>
        <rFont val="Arial"/>
        <family val="2"/>
      </rPr>
      <t>¿Por qué?</t>
    </r>
  </si>
  <si>
    <t>Económico</t>
  </si>
  <si>
    <t xml:space="preserve">Falta de servidor, ausencia de backups con protocolos establecidos, fallas en el control de archivos físicos, uso inadecuado del correo electrónico y contraseñas débiles en plataformas institucionales.	</t>
  </si>
  <si>
    <t xml:space="preserve">Pérdida de información de la entidad (magnética o digital).	</t>
  </si>
  <si>
    <t>Probabilidad de afectación económica derivada de la pérdida o la dificultad para localizar información física o digital de la entidad.</t>
  </si>
  <si>
    <t>Copias de seguridad en medios magnéticos y almacenamiento en la nube.</t>
  </si>
  <si>
    <t>Controles de copias de seguridad en disco duro externo y avance en la implementacion de procedimientos</t>
  </si>
  <si>
    <t>Implementación de procedimientos dentro del plan institucional de tecnología de la información.</t>
  </si>
  <si>
    <t xml:space="preserve">Uso inadecuado de internet, conexiones múltiples desde dispositivos no autorizados, descargas sin control, ataques cibernéticos y manejo ineficiente de la red.	</t>
  </si>
  <si>
    <t xml:space="preserve">Virus y ataques informáticos.	</t>
  </si>
  <si>
    <t>Probabilidad de afectación económica como consecuencia de que la entidad sea víctima de virus y ataques informáticos</t>
  </si>
  <si>
    <t>Mantenimiento preventivos y control de riesgos de información</t>
  </si>
  <si>
    <t>Correctivo</t>
  </si>
  <si>
    <t xml:space="preserve">Ubicación inadecuada del archivo histórico y central de la entidad, sistemas de radicación y digitalización obsoletos, deficiente entrega de documentación al finalizar contratos.	</t>
  </si>
  <si>
    <t xml:space="preserve">Pérdida o deterioro de archivos físicos de la entidad.	</t>
  </si>
  <si>
    <t>Probabilidad de afectación económica derivada de la pérdida o deterioro de documentos, expedientes o cajas de archivos.</t>
  </si>
  <si>
    <t>Inventarios documentales por áreas (FLUID), identificación de los temas producidos por dependencia y valoración documental.</t>
  </si>
  <si>
    <t>Automático</t>
  </si>
  <si>
    <t>Informe avance  del plan de trabajo e intervención al archivo del IMRD.
Proyeccion de entrega de procedimiento para la eliminación y pérdida de información.</t>
  </si>
  <si>
    <t>Control de registro e inventario documental en cada una de las dependencias.</t>
  </si>
  <si>
    <t>Reputacional, Económico</t>
  </si>
  <si>
    <t xml:space="preserve">Adquisición de bienes o activos de baja calidad y deficiente control en la administración de inventarios.	</t>
  </si>
  <si>
    <t xml:space="preserve">Pérdida, hurto o deterioro de activos fijos.	</t>
  </si>
  <si>
    <t>Probabilidad de afectación reputacional y económica por la pérdida, hurto o deterioro de  inventarios o activos fijos de la entidad, no asociados a la depreciación del mismo</t>
  </si>
  <si>
    <t>Fiscal</t>
  </si>
  <si>
    <t>Conciliación mensual de movimientos de entradas y salidas, accesos restringidos, verificación y conteo físico.</t>
  </si>
  <si>
    <t>ESCENARIOS</t>
  </si>
  <si>
    <t>Objetivo: Garantizar la construcción, adecuación y mantenimiento de los escenarios recreo deportivos  entregados por el Municipio de Cúcuta al IMRD para su administración acorde a las necesidades de la comunidad logrando el mantenimiento, sostenimiento y uso adecuado de estos escenarios.</t>
  </si>
  <si>
    <r>
      <rPr>
        <b/>
        <sz val="7"/>
        <color theme="1"/>
        <rFont val="Arial"/>
        <family val="2"/>
      </rPr>
      <t xml:space="preserve">Impacto
</t>
    </r>
    <r>
      <rPr>
        <sz val="7"/>
        <color theme="1"/>
        <rFont val="Arial"/>
        <family val="2"/>
      </rPr>
      <t>¿Que?</t>
    </r>
  </si>
  <si>
    <r>
      <rPr>
        <b/>
        <sz val="7"/>
        <color theme="1"/>
        <rFont val="Arial"/>
        <family val="2"/>
      </rPr>
      <t xml:space="preserve">Causa Inmediata
</t>
    </r>
    <r>
      <rPr>
        <sz val="7"/>
        <color theme="1"/>
        <rFont val="Arial"/>
        <family val="2"/>
      </rPr>
      <t>¿Cómo?</t>
    </r>
  </si>
  <si>
    <r>
      <rPr>
        <b/>
        <sz val="7"/>
        <color theme="1"/>
        <rFont val="Arial"/>
        <family val="2"/>
      </rPr>
      <t xml:space="preserve">Causa Raíz
</t>
    </r>
    <r>
      <rPr>
        <sz val="7"/>
        <color theme="1"/>
        <rFont val="Arial"/>
        <family val="2"/>
      </rPr>
      <t>¿Por qué?</t>
    </r>
  </si>
  <si>
    <t xml:space="preserve">Falta de sentido de pertenencia institucional y deficiencias en los controles de entrada y salida de inventarios.
</t>
  </si>
  <si>
    <t xml:space="preserve">Débil control sobre el préstamo, acceso y consumo de inventarios y materiales, lo que genera riesgos en la gestión de recursos.
</t>
  </si>
  <si>
    <t>Probabilidad de afectación reputacional y económica debido al uso de inventarios o personal con uso lucrativo para terceros, funcionarios o contratistas de la entidad.</t>
  </si>
  <si>
    <t>Corrupción</t>
  </si>
  <si>
    <t>Fraude Interno</t>
  </si>
  <si>
    <t>Implementación de procedimientos y protocolos para el ingreso, consumo y almacenamiento de inventarios.</t>
  </si>
  <si>
    <t xml:space="preserve">Revisiòn y avances de la implementaciòn de controles, actualización de procedimientos </t>
  </si>
  <si>
    <t>Subdirector Administrativo y Financier- Líderes de procesos de infraestructura y almacén</t>
  </si>
  <si>
    <t>Monitoreo y control de existencias y sobrantes en obras y almacenes del IMRD.</t>
  </si>
  <si>
    <t>Aleatoria</t>
  </si>
  <si>
    <t xml:space="preserve">Presencia de tráfico de influencias y baja cultura de pertenencia institucional, junto con controles internos ineficientes.
</t>
  </si>
  <si>
    <t xml:space="preserve">Procedimientos poco estructurados, sin criterios claros y verificados para definir prioridades en las intervenciones.
</t>
  </si>
  <si>
    <t>Probabilidad  de afectaciòn reputacional y económica por direccionamiento de servicios de adecuación de parques o escenarios deportivos a beneficio intereses de  particulares, por tráfico de influencias.</t>
  </si>
  <si>
    <t>Establecimiento de criterios de priorización para la intervención de escenarios y parques.</t>
  </si>
  <si>
    <t>Seguimientos a cuadros internos de control de solicitudes por parte de la comunidad, socialización y fortalecimiento de código de integridad y actividades establecidas en el PTEP institucional</t>
  </si>
  <si>
    <t>Subdirector Administrativo  y Financiero- Líder de proceso de infraestructura</t>
  </si>
  <si>
    <t>Creación de canales de denuncia internos y externos para garantizar que las adecuaciones de parques beneficien a la comunidad priorizada.</t>
  </si>
  <si>
    <t xml:space="preserve">Asignación tardía de recursos del SGP, presupuesto insuficiente, falta de priorización en la adquisición de materiales y ausencia de un stock adecuado.
</t>
  </si>
  <si>
    <t xml:space="preserve">Falta de una adecuada planificación presupuestal que garantice el uso eficiente y oportuno de los recursos.
</t>
  </si>
  <si>
    <t>Probabilidad de afectaciòn reputacional y económica por ausencia de inventario o  materiales de obra para intervenir escenarios deportivos.</t>
  </si>
  <si>
    <t>Mantenimiento de un stock adecuado de recursos y planificación de intervenciones acorde con la disponibilidad de materiales.</t>
  </si>
  <si>
    <t>Visitas técnicas antes y durante a las obras, para verificar cantidades, medidas y actividades.</t>
  </si>
  <si>
    <t>Asignación de contratos de obra que garanticen la cobertura de varios escenarios, incluyendo materiales y ejecución.</t>
  </si>
  <si>
    <t xml:space="preserve">Falta de un inventario actualizado de parques municipales y ausencia de un proceso estructurado para definir qué espacios requieren intervención, sumado a recursos insuficientes para cumplir con las metas asignadas.
</t>
  </si>
  <si>
    <t xml:space="preserve">Las solicitudes de intervención por parte de la comunidad superan la capacidad instalada de la entidad para ejecutar los proyectos.
</t>
  </si>
  <si>
    <t>Probabilidad de afectación reputacional por baja cobertura en la intervención y/o adecuación de escenarios, frente a las solicitudes de la comunidad.</t>
  </si>
  <si>
    <t>Media</t>
  </si>
  <si>
    <t>Implementación de mecanismos de priorización para la intervención y adecuación de escenarios.</t>
  </si>
  <si>
    <t>Control a la aplicación de procedimientos.</t>
  </si>
  <si>
    <t>Gestión y control de las solicitudes de mantenimiento de parques realizadas por la comunidad.</t>
  </si>
  <si>
    <t xml:space="preserve">Bajo sentido de pertenencia por parte de la comunidad, mantenimientos inadecuados de escenarios y recursos insuficientes para garantizar su conservación.
</t>
  </si>
  <si>
    <t xml:space="preserve">Acciones fraudulentas por parte de contratistas, incluyendo el uso de materiales de baja calidad o una ejecución deficiente de las obras.
</t>
  </si>
  <si>
    <t>Posible de afectaciòn reputacional y económica por deterioro de los escenarios deportivos por materiales de baja calidad, Vandalismo o fallas estructurales en la obra</t>
  </si>
  <si>
    <t>Fraude Externo</t>
  </si>
  <si>
    <t>Realización de verificaciones periódicas por parte de las interventorías y supervisores de contrato.</t>
  </si>
  <si>
    <t>Informe de seguimiento por parte supervisor, control de fichas físico financieras por intervención</t>
  </si>
  <si>
    <t>Aplicación de pólizas de estabilidad de obra en los contratos de construcción, según los tiempos y condiciones de cobertura de las mismas.</t>
  </si>
  <si>
    <t>MAPA DE RIESGO AÑO 2025</t>
  </si>
  <si>
    <t xml:space="preserve"> RECREACION Y DEPORTES</t>
  </si>
  <si>
    <t>Objetivo: Fomentar la Recreación y Deporte según en cumplimiento de las exigencias nacionales y municipales, por medio de la ejecución de programas recreodeportivos con la finalidad de colmar las expectativas y necesidad de la comunidad en general.</t>
  </si>
  <si>
    <r>
      <rPr>
        <b/>
        <sz val="7"/>
        <color theme="1"/>
        <rFont val="Arial"/>
        <family val="2"/>
      </rPr>
      <t xml:space="preserve">Impacto
</t>
    </r>
    <r>
      <rPr>
        <sz val="7"/>
        <color theme="1"/>
        <rFont val="Arial"/>
        <family val="2"/>
      </rPr>
      <t>¿Que?</t>
    </r>
  </si>
  <si>
    <r>
      <rPr>
        <b/>
        <sz val="7"/>
        <color theme="1"/>
        <rFont val="Arial"/>
        <family val="2"/>
      </rPr>
      <t xml:space="preserve">Causa Inmediata
</t>
    </r>
    <r>
      <rPr>
        <sz val="7"/>
        <color theme="1"/>
        <rFont val="Arial"/>
        <family val="2"/>
      </rPr>
      <t>¿Cómo?</t>
    </r>
  </si>
  <si>
    <r>
      <rPr>
        <b/>
        <sz val="7"/>
        <color theme="1"/>
        <rFont val="Arial"/>
        <family val="2"/>
      </rPr>
      <t xml:space="preserve">Causa Raíz
</t>
    </r>
    <r>
      <rPr>
        <sz val="7"/>
        <color theme="1"/>
        <rFont val="Arial"/>
        <family val="2"/>
      </rPr>
      <t>¿Por qué?</t>
    </r>
  </si>
  <si>
    <t>Planeación inadecuada, escasez de implementos de trabajo, personal no idóneo y mala asignación de recursos humanos.</t>
  </si>
  <si>
    <t>Servicios de recreación y deporte con bajo impacto en la satisfacción de la comunidad.</t>
  </si>
  <si>
    <t>Probabilidad de afectaciòn reputacional que los servicios ofrecidos por el IMRD no cumplan con las expectativas de la comunidad y grupos de valor</t>
  </si>
  <si>
    <t>Evaluación de encuestas de satisfacción de la comunidad.</t>
  </si>
  <si>
    <t>Detectivo</t>
  </si>
  <si>
    <t>Informes periódicos sobre el nivel de satisfacción de los grupos de valor</t>
  </si>
  <si>
    <t>Subdirector de Recreación y Deportes- Planeación</t>
  </si>
  <si>
    <t>Gestión y respuesta a las PQRSDF presentadas por la comunidad.</t>
  </si>
  <si>
    <t>Formulación de objetivos por encima de la capacidad operativa, falta de coherencia entre metas y recursos, asignación ineficiente de personal y monitoreo tardío de compromisos.</t>
  </si>
  <si>
    <t>Incumplimiento en la cobertura de servicios de recreación y deporte para la comunidad.</t>
  </si>
  <si>
    <t>Probabilidad de afectación reputacional y económica por el incumplimiento en metas de cobertura de servicios frente a los resultados esperados en los programas y oferta institucional.</t>
  </si>
  <si>
    <t>Control estadístico de cobertura de servicios y programas.</t>
  </si>
  <si>
    <t>Monitoreos permanentes de la oferta institucional</t>
  </si>
  <si>
    <t>Subdirector de Recreación y Deportes-Planeación</t>
  </si>
  <si>
    <t>Evaluación de informes de gestión del desempeño de los distintos programas.</t>
  </si>
  <si>
    <t>alta de sentido de pertenencia institucional, controles débiles en la gestión de inventarios y supervisión deficiente del personal.</t>
  </si>
  <si>
    <t>Uso indebido de inventarios, personal o servicios con fines lucrativos por parte de terceros, funcionarios o contratistas.</t>
  </si>
  <si>
    <t>Probabilidad de afectaciòn reputacional y económica por realizar cobros a la comunidad por servicios o trámites que son gratuitos en el IMRD.</t>
  </si>
  <si>
    <t>Seguimiento y control de PQRSDF relacionadas con cobros indebidos.</t>
  </si>
  <si>
    <t>Con Registro</t>
  </si>
  <si>
    <t>Análisis a los resultados de las encuestas de satisfacción a la comunidad</t>
  </si>
  <si>
    <t>Subdirector de Recreación y Deportes</t>
  </si>
  <si>
    <t>Inclusión en la encuesta de satisfacción de una pregunta específica para registrar denuncias sobre posibles actos de corrupción.</t>
  </si>
  <si>
    <t>Ausencia de procedimientos y controles estadísticos para la gestión de información.</t>
  </si>
  <si>
    <t>Deficiencia en la recolección y análisis de datos para la toma de decisiones.</t>
  </si>
  <si>
    <t>Probabilidad de afectacón reputacional por ausencia de información de deportistas o beneficarios que permita el seguimiento y monitoreo de progresos deportivos.</t>
  </si>
  <si>
    <t>Gestion</t>
  </si>
  <si>
    <t>Implementación de un observatorio deportivo que realice control estadístico trimestral, administrado por la Subdirección de Recreación y Deportes.</t>
  </si>
  <si>
    <t>Análisis a los resultados del observatorio deportivo, impulsando politica de gestión estadistica</t>
  </si>
  <si>
    <t xml:space="preserve">Publicaciòn de la información para uso de plataformas de "Datos Abiertos" </t>
  </si>
  <si>
    <t xml:space="preserve"> TALENTO HUMANO</t>
  </si>
  <si>
    <t xml:space="preserve">Objetivo: Asegurar y mejorar  la competencia de los servidores públicos y/o particulares que ejercen funciones públicas que cuantitativa y cualitativamente requiere la Entidad para el logro de sus Objetivos Institucionales. </t>
  </si>
  <si>
    <r>
      <rPr>
        <b/>
        <sz val="7"/>
        <color theme="1"/>
        <rFont val="Arial"/>
        <family val="2"/>
      </rPr>
      <t xml:space="preserve">Impacto
</t>
    </r>
    <r>
      <rPr>
        <sz val="7"/>
        <color theme="1"/>
        <rFont val="Arial"/>
        <family val="2"/>
      </rPr>
      <t>¿Que?</t>
    </r>
  </si>
  <si>
    <r>
      <rPr>
        <b/>
        <sz val="7"/>
        <color theme="1"/>
        <rFont val="Arial"/>
        <family val="2"/>
      </rPr>
      <t xml:space="preserve">Causa Inmediata
</t>
    </r>
    <r>
      <rPr>
        <sz val="7"/>
        <color theme="1"/>
        <rFont val="Arial"/>
        <family val="2"/>
      </rPr>
      <t>¿Cómo?</t>
    </r>
  </si>
  <si>
    <r>
      <rPr>
        <b/>
        <sz val="7"/>
        <color theme="1"/>
        <rFont val="Arial"/>
        <family val="2"/>
      </rPr>
      <t xml:space="preserve">Causa Raíz
</t>
    </r>
    <r>
      <rPr>
        <sz val="7"/>
        <color theme="1"/>
        <rFont val="Arial"/>
        <family val="2"/>
      </rPr>
      <t>¿Por qué?</t>
    </r>
  </si>
  <si>
    <t xml:space="preserve">Falta de inducción adecuada, escasos espacios de integración, deficiencias en la comunicación interna y ausencia de jerarquías claras.	</t>
  </si>
  <si>
    <t xml:space="preserve">Deterioro del clima laboral en la entidad.	</t>
  </si>
  <si>
    <t>Posibilidad de afectación  reputacional por  contextos poco favorables para el desarrollo de las actividades que afecte el clima laboral en la entidad</t>
  </si>
  <si>
    <t>Aplicación semestral de encuestas de clima laboral para evaluar el ambiente organizacional.</t>
  </si>
  <si>
    <t>Analisis de las acciones frente a los resultados de clima laboral, bienestar laboral y el plan de capacitaciones</t>
  </si>
  <si>
    <t>Cumplimiento del Desarrollo de las actividades del plan de bienestar e incentivos para mejorar la convivencia.</t>
  </si>
  <si>
    <t xml:space="preserve">Exposición de funcionarios y visitantes a condiciones inseguras debido a medidas de seguridad insuficientes.	</t>
  </si>
  <si>
    <t xml:space="preserve">Incumplimiento de los requisitos del sistema de gestión de seguridad y salud en el trabajo (SG-SST).	</t>
  </si>
  <si>
    <t xml:space="preserve">Posibilidad de afectaciòn económica por el incumplimiento a requisitos legales aplicables del SG-SST en el IMRD    </t>
  </si>
  <si>
    <t xml:space="preserve">Diseño y aprobación de plan anual de trabajo con la ARL para garantizar el cumplimiento normativo. </t>
  </si>
  <si>
    <t>Contrato de apoyo al SG.SST, Visitas de seguimiento y/o apoyo de la ARL</t>
  </si>
  <si>
    <t>Realización de un autodiagnóstico anual de SST ante el Ministerio de Trabajo y la ARL para verificar el estado del sistema.</t>
  </si>
  <si>
    <t xml:space="preserve">Falta de definición clara de los perfiles de cargo, ausencia de criterios mínimos para la selección de personal en programas y proyectos.	</t>
  </si>
  <si>
    <t xml:space="preserve">Vinculación de personal no idóneo para los cargos dentro de la entidad.	</t>
  </si>
  <si>
    <t>Posibilidad de afectación reputacional y económica por la vinculación de personal de planta que no cumpla con el perfil y requisistos del cargo, según manual de funciones</t>
  </si>
  <si>
    <t>GESTIÓN FINANCIERA</t>
  </si>
  <si>
    <t>Objetivo: Garantizar que se maneje con eficiencia y eficacia, bajo el criterio técnico y normativo, la asignación de los recursos financieros en la entidad</t>
  </si>
  <si>
    <r>
      <rPr>
        <b/>
        <sz val="7"/>
        <color theme="1"/>
        <rFont val="Arial"/>
        <family val="2"/>
      </rPr>
      <t xml:space="preserve">Impacto
</t>
    </r>
    <r>
      <rPr>
        <sz val="7"/>
        <color theme="1"/>
        <rFont val="Arial"/>
        <family val="2"/>
      </rPr>
      <t>¿Que?</t>
    </r>
  </si>
  <si>
    <r>
      <rPr>
        <b/>
        <sz val="7"/>
        <color theme="1"/>
        <rFont val="Arial"/>
        <family val="2"/>
      </rPr>
      <t xml:space="preserve">Causa Inmediata
</t>
    </r>
    <r>
      <rPr>
        <sz val="7"/>
        <color theme="1"/>
        <rFont val="Arial"/>
        <family val="2"/>
      </rPr>
      <t>¿Cómo?</t>
    </r>
  </si>
  <si>
    <r>
      <rPr>
        <b/>
        <sz val="7"/>
        <color theme="1"/>
        <rFont val="Arial"/>
        <family val="2"/>
      </rPr>
      <t xml:space="preserve">Causa Raíz
</t>
    </r>
    <r>
      <rPr>
        <sz val="7"/>
        <color theme="1"/>
        <rFont val="Arial"/>
        <family val="2"/>
      </rPr>
      <t>¿Por qué?</t>
    </r>
  </si>
  <si>
    <t xml:space="preserve">Falta de verificación y control en la revisión de documentos soporte, ausencia de estandarización en los procedimientos de validación.
</t>
  </si>
  <si>
    <t xml:space="preserve">Débil estructuración del sistema de control interno, falta de lineamientos claros y capacitación insuficiente del personal responsable de la gestión documental y financiera.
</t>
  </si>
  <si>
    <t>Probabilidad de afectación económica y reputacional debido a que no se soporten adecuadamente cuentas o facturas, ausencia de soportes obligatorios</t>
  </si>
  <si>
    <t xml:space="preserve">Capacitación al personal relacionado, revisiones aleatorias periódicas </t>
  </si>
  <si>
    <t xml:space="preserve">Fortalecimiento de los procedimientos manuales e instructivos </t>
  </si>
  <si>
    <t xml:space="preserve">Errores en la digitación o selección de cuentas presupuestales durante el registro de pagos. Falta de doble verificación en el proceso.
</t>
  </si>
  <si>
    <t xml:space="preserve">Falta de controles automáticos en el sistema financiero y ausencia de protocolos estandarizados para la validación de la disponibilidad presupuestal antes de ejecutar pagos.
</t>
  </si>
  <si>
    <t>Probabilidad de afectación económica debido a que se hagan pagos con recursos de cuentas diferentes a cuenta de disponibilidad presupuestal.</t>
  </si>
  <si>
    <t xml:space="preserve">Demoras en los trámites de giro de recursos, errores en la carga o validación de novedades de nómina, fallas en la coordinación entre talento humano y contabilidad.
</t>
  </si>
  <si>
    <t xml:space="preserve">Falta de articulación entre áreas responsables, ausencia de un cronograma de pagos institucional riguroso, y debilidades en los sistemas tecnológicos utilizados para la gestión de nómina.
</t>
  </si>
  <si>
    <t>Planeación financiera adecuada, proyección del PAC anual</t>
  </si>
  <si>
    <t>Liquidaciones verificadas, pagos en las fechas, traslados de recursos oportunos, registros al dia en el TNS</t>
  </si>
  <si>
    <t>Gestión y cobro de recursos oportuna</t>
  </si>
  <si>
    <t xml:space="preserve">Asignaciones presupuestales insuficientes o tardías por parte del municipio, sobredimensión de metas frente a la capacidad financiera real de la entidad.
</t>
  </si>
  <si>
    <t xml:space="preserve">Falta de una planeación financiera realista y coordinada con la capacidad de ingresos; ausencia de análisis técnico previo para definir metas institucionales acorde al presupuesto disponible.
</t>
  </si>
  <si>
    <t>Probabilidad de afectación reputacional y económica debido a que los recursos financieros no sean los suficientes para cumplir con los compromisos en los tiempos adecuados</t>
  </si>
  <si>
    <t>Indicadores de presupuestos de ingresos y gastos</t>
  </si>
  <si>
    <t>Revisión a la ejecución presupuestal.</t>
  </si>
  <si>
    <t>MACRO PROCESO DE ESTRATEGICO</t>
  </si>
  <si>
    <t>ADQUISICIÓN DE BIENES Y SERVICIOS</t>
  </si>
  <si>
    <t>Objetivo:  Proporcionar los recursos físicos, de servicios y de infraestructura que requiere la Entidad para el desarrollo de sus procesos, de manera oportuna garantizando la calidad de los mismos en cumplimiento de los requisitos legales.</t>
  </si>
  <si>
    <r>
      <rPr>
        <b/>
        <sz val="7"/>
        <color theme="1"/>
        <rFont val="Arial"/>
        <family val="2"/>
      </rPr>
      <t xml:space="preserve">Impacto
</t>
    </r>
    <r>
      <rPr>
        <sz val="7"/>
        <color theme="1"/>
        <rFont val="Arial"/>
        <family val="2"/>
      </rPr>
      <t>¿Que?</t>
    </r>
  </si>
  <si>
    <r>
      <rPr>
        <b/>
        <sz val="7"/>
        <color theme="1"/>
        <rFont val="Arial"/>
        <family val="2"/>
      </rPr>
      <t xml:space="preserve">Causa Inmediata
</t>
    </r>
    <r>
      <rPr>
        <sz val="7"/>
        <color theme="1"/>
        <rFont val="Arial"/>
        <family val="2"/>
      </rPr>
      <t>¿Cómo?</t>
    </r>
  </si>
  <si>
    <r>
      <rPr>
        <b/>
        <sz val="7"/>
        <color theme="1"/>
        <rFont val="Arial"/>
        <family val="2"/>
      </rPr>
      <t xml:space="preserve">Causa Raíz
</t>
    </r>
    <r>
      <rPr>
        <sz val="7"/>
        <color theme="1"/>
        <rFont val="Arial"/>
        <family val="2"/>
      </rPr>
      <t>¿Por qué?</t>
    </r>
  </si>
  <si>
    <t xml:space="preserve">Procedimientos débiles, manual de contratación con vacíos que permiten prácticas indebidas, personal con bajo sentido de pertenencia.	</t>
  </si>
  <si>
    <t xml:space="preserve">Falta de lineamientos estrictos en los procesos precontractuales y contractuales, y ausencia de una cultura institucional ética sólida.	</t>
  </si>
  <si>
    <t>Probabilidad de afectación reputacional y económica debido a que se ofrezcan dádivas a funcionarios para favorecer contratistas, pagos, supervisiones entre otras.</t>
  </si>
  <si>
    <t>Exigencia a los potenciales proveedores que asuman un compromiso de integridad y anticorrupción en el correspondiente contrato</t>
  </si>
  <si>
    <t>Actividades contempladas en el PETP y estrategias de integridad</t>
  </si>
  <si>
    <t xml:space="preserve">Publicación de convocatorias con plazos cuestionables, requisitos modificados, estudios de mercado deficientes o manipulados.	</t>
  </si>
  <si>
    <t>Cumplimiento a publicidad contractual en el Secop II</t>
  </si>
  <si>
    <t xml:space="preserve">Controles insuficientes en los procesos de adquisición de bienes y servicios, ausencia de verificación de precios y cantidades.	</t>
  </si>
  <si>
    <t>Proceso</t>
  </si>
  <si>
    <r>
      <rPr>
        <b/>
        <sz val="9"/>
        <color theme="1"/>
        <rFont val="Arial"/>
        <family val="2"/>
      </rPr>
      <t xml:space="preserve">Impacto
</t>
    </r>
    <r>
      <rPr>
        <sz val="9"/>
        <color theme="1"/>
        <rFont val="Arial"/>
        <family val="2"/>
      </rPr>
      <t>¿Que?</t>
    </r>
  </si>
  <si>
    <r>
      <rPr>
        <b/>
        <sz val="9"/>
        <color theme="1"/>
        <rFont val="Arial"/>
        <family val="2"/>
      </rPr>
      <t xml:space="preserve">Causa Inmediata
</t>
    </r>
    <r>
      <rPr>
        <sz val="9"/>
        <color theme="1"/>
        <rFont val="Arial"/>
        <family val="2"/>
      </rPr>
      <t>¿Cómo?</t>
    </r>
  </si>
  <si>
    <r>
      <rPr>
        <b/>
        <sz val="9"/>
        <color theme="1"/>
        <rFont val="Arial"/>
        <family val="2"/>
      </rPr>
      <t xml:space="preserve">Causa Raíz
</t>
    </r>
    <r>
      <rPr>
        <sz val="9"/>
        <color theme="1"/>
        <rFont val="Arial"/>
        <family val="2"/>
      </rPr>
      <t>¿Por qué?</t>
    </r>
  </si>
  <si>
    <t>Presentaciòn y analisis de resultados y avances en la metas de los planes ante el Comitè de Gestiòn y Desempeño</t>
  </si>
  <si>
    <t>Probabilidad de afectación reputacional debido a que las auditorías internas al SGC no reflejan hallazgos existentes, impidiendo la mejora de procesos</t>
  </si>
  <si>
    <t>Ejecución de auditorias  y socialización de informe con recomendaciones y observaciones</t>
  </si>
  <si>
    <t>Asesora de Control Interno</t>
  </si>
  <si>
    <t>La asesora de control interno verifica en el plan anual de auditorías y seguimientos, los planes de mejoramiento próximos a realizar seguimiento con el fin de informar a los responsables de los procesos el alistamiento y la oportuna entrega de las evidencias,</t>
  </si>
  <si>
    <t>Diligenciamiento de formatos de seguimientos a planes de mejoramiento de auditorías internas de gestión y externas con Contraloría Municipal y con Contraloría General</t>
  </si>
  <si>
    <t>Actualizar el cronograma de seguimientos a planes de mejoramiento, incluyendo responsables, fechas clave y estado de las evidencias, para facilitar la notificación oportuna a los líderes de proceso y asegurar el cumplimiento de los compromisos establecidos.</t>
  </si>
  <si>
    <t>Líder gestión documental</t>
  </si>
  <si>
    <t>Informes de conciliación entre contabilidad y almacen e inventarios</t>
  </si>
  <si>
    <t>Líder almacen e inventarios</t>
  </si>
  <si>
    <t>Semestral</t>
  </si>
  <si>
    <t>Lider de gestión de talento humano</t>
  </si>
  <si>
    <t>Revisión de soportes de hoja de vida, aplicando lista de chequeo de verificación.</t>
  </si>
  <si>
    <t>Verificación de información en la plataforma Sigep</t>
  </si>
  <si>
    <t>Revisión hojas de vida, soportes y ruta de documentos en el proceso de vinculación laboral</t>
  </si>
  <si>
    <t>Fortalecimiento de los procedimientos manuales e instructivos.</t>
  </si>
  <si>
    <t>Probabilidad de afectación económica y reputacional por pago erróneo o extemporáneo de las obligaciones de nómina, seguridad social o liquidación definitivas, debido a inconsistencias humanas o tecnológicas</t>
  </si>
  <si>
    <t>Subdirector Administrativo y Financiero, y  contadoras contratistas de apoyo al proceso financiero</t>
  </si>
  <si>
    <t>Establecimiento y fortalecimiento del PTEP y código de integridad</t>
  </si>
  <si>
    <t>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t>
  </si>
  <si>
    <t>Debido a una inadecuada verificación y revisión de los requisitos y documentos; así como la evaluación subjetiva de las propuestas presentadas.</t>
  </si>
  <si>
    <t>Informes de comité evaluador de procesos.
Certificados de idoneidad en revisión de requisitos en contratos de prestación de servicios</t>
  </si>
  <si>
    <t xml:space="preserve">Líder proceso gestión contractual </t>
  </si>
  <si>
    <t>Posibilidad de afectación reputacional y económica por la celebración de contratos que no atiendan las necesidades del IMRD, como consecuencia de una ineficiente planeación en la identificación de los bienes y servicios a adquirir.</t>
  </si>
  <si>
    <t>Plan Anual de Adquisiciones formulado y actualizado a las necesidades de funcionamiento e inversión para la entidad</t>
  </si>
  <si>
    <t>Fichas técnicas y estudios previos debidamente soportados para atender los requerimientos y necesidades contractuales</t>
  </si>
  <si>
    <t xml:space="preserve">Ineficiente planeación en la identificación de los bienes y servicios a adquirir. 	</t>
  </si>
  <si>
    <t>Falta de coordinación y comunicación entre procesos para identificar necesidades</t>
  </si>
  <si>
    <t>Probabilidad de afectación reputacional y económica debido a valores del presupuesto del contrato, superiores a los valores del mercado, sin justificación técnica</t>
  </si>
  <si>
    <t xml:space="preserve">Debilidad en los analisis objetivos de los estudios de mercado y en las evaluaciones tecnicas y financieras en el en el proceso de contratación pública.	</t>
  </si>
  <si>
    <t>Informes de evaluación realizados con el debido estudio de mercado y análisis de precios</t>
  </si>
  <si>
    <t>Estudios, analisis e informes publicados en Secop de los procesos contractuales de la entidad</t>
  </si>
  <si>
    <t>Informes de evaluación publicados en Secop de los procesos contractuales de la entidad</t>
  </si>
  <si>
    <t>Correcta planificación de necesidades de bienes y servicios en la entidad, teniendo en cuenta recursos financieros</t>
  </si>
  <si>
    <t>Líder de proceso de planeación</t>
  </si>
  <si>
    <t>Análisis de informes de medición y avances de planeación institucional</t>
  </si>
  <si>
    <t xml:space="preserve">Proyección de necesidades  de personal administrativo y misional </t>
  </si>
  <si>
    <t xml:space="preserve">Seguimiento de cumplimiento de metas del plan de accion institucional </t>
  </si>
  <si>
    <t>Implementar una matriz de seguimiento y avances a metas establecidas en los planes instiucionales definidos en el Decreto 612 de 2018</t>
  </si>
  <si>
    <t>Direcciòn, integrantes de Comitès de GyD y líder de planeación</t>
  </si>
  <si>
    <t xml:space="preserve">Informes mensuales de avances de metas de plan de acción anual con respecto a compromisos del plan de desarrollo
</t>
  </si>
  <si>
    <t>Líder de sistemas</t>
  </si>
  <si>
    <t xml:space="preserve">Puntos de control y verificación de fuentes de recursos   </t>
  </si>
  <si>
    <t xml:space="preserve">Puntos de control y verificación de soportes contables, informes y pagos de seguridad social    </t>
  </si>
  <si>
    <t>Plan de mantenimiento preventivo y correctivo de infraestructura tecnológica; respaldo periódico de copias de seguridad en medios magnéticos y en la nube.</t>
  </si>
  <si>
    <t>Capacitación al personal para identificar correos spam, tipos de ataques informático; manejo de contraseñas</t>
  </si>
  <si>
    <t>Mantenientos preventivos a bienes muebles y equipos en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</si>
</sst>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15" x14ac:knownFonts="1">
    <font>
      <sz val="11"/>
      <color theme="1"/>
      <name val="Calibri"/>
      <scheme val="minor"/>
    </font>
    <font>
      <b/>
      <sz val="11"/>
      <color theme="1"/>
      <name val="Arial"/>
      <family val="2"/>
    </font>
    <font>
      <sz val="11"/>
      <name val="Calibri"/>
      <family val="2"/>
    </font>
    <font>
      <sz val="11"/>
      <color theme="1"/>
      <name val="Arial"/>
      <family val="2"/>
    </font>
    <font>
      <b/>
      <sz val="7"/>
      <color theme="1"/>
      <name val="Arial"/>
      <family val="2"/>
    </font>
    <font>
      <sz val="11"/>
      <color rgb="FF000000"/>
      <name val="Arial"/>
      <family val="2"/>
    </font>
    <font>
      <b/>
      <sz val="11"/>
      <color rgb="FF002060"/>
      <name val="Arial"/>
      <family val="2"/>
    </font>
    <font>
      <sz val="11"/>
      <color theme="1"/>
      <name val="Arial"/>
      <family val="2"/>
    </font>
    <font>
      <sz val="10"/>
      <color theme="1"/>
      <name val="Arial"/>
      <family val="2"/>
    </font>
    <font>
      <b/>
      <sz val="9"/>
      <color theme="1"/>
      <name val="Arial"/>
      <family val="2"/>
    </font>
    <font>
      <sz val="11"/>
      <color theme="1"/>
      <name val="Calibri"/>
      <family val="2"/>
    </font>
    <font>
      <sz val="7"/>
      <color theme="1"/>
      <name val="Arial"/>
      <family val="2"/>
    </font>
    <font>
      <sz val="9"/>
      <color theme="1"/>
      <name val="Arial"/>
      <family val="2"/>
    </font>
    <font>
      <sz val="11"/>
      <color theme="1"/>
      <name val="Arial"/>
      <family val="2"/>
    </font>
    <font>
      <sz val="11"/>
      <color rgb="FF000000"/>
      <name val="Arial"/>
      <family val="2"/>
    </font>
  </fonts>
  <fills count="19">
    <fill>
      <patternFill patternType="none"/>
    </fill>
    <fill>
      <patternFill patternType="gray125"/>
    </fill>
    <fill>
      <patternFill patternType="solid">
        <fgColor rgb="FFD8D8D8"/>
        <bgColor rgb="FFD8D8D8"/>
      </patternFill>
    </fill>
    <fill>
      <patternFill patternType="solid">
        <fgColor rgb="FFA8D08D"/>
        <bgColor rgb="FFA8D08D"/>
      </patternFill>
    </fill>
    <fill>
      <patternFill patternType="solid">
        <fgColor rgb="FF9CC2E5"/>
        <bgColor rgb="FF9CC2E5"/>
      </patternFill>
    </fill>
    <fill>
      <patternFill patternType="solid">
        <fgColor rgb="FFF4B083"/>
        <bgColor rgb="FFF4B083"/>
      </patternFill>
    </fill>
    <fill>
      <patternFill patternType="solid">
        <fgColor rgb="FFFFD965"/>
        <bgColor rgb="FFFFD965"/>
      </patternFill>
    </fill>
    <fill>
      <patternFill patternType="solid">
        <fgColor rgb="FFE2EFD9"/>
        <bgColor rgb="FFE2EFD9"/>
      </patternFill>
    </fill>
    <fill>
      <patternFill patternType="solid">
        <fgColor rgb="FFDEEAF6"/>
        <bgColor rgb="FFDEEAF6"/>
      </patternFill>
    </fill>
    <fill>
      <patternFill patternType="solid">
        <fgColor rgb="FFFBE4D5"/>
        <bgColor rgb="FFFBE4D5"/>
      </patternFill>
    </fill>
    <fill>
      <patternFill patternType="solid">
        <fgColor rgb="FFFEF2CB"/>
        <bgColor rgb="FFFEF2CB"/>
      </patternFill>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D6DCE4"/>
        <bgColor rgb="FFD6DCE4"/>
      </patternFill>
    </fill>
    <fill>
      <patternFill patternType="solid">
        <fgColor rgb="FFF7CAAC"/>
        <bgColor rgb="FFF7CAAC"/>
      </patternFill>
    </fill>
    <fill>
      <patternFill patternType="solid">
        <fgColor rgb="FFFFE598"/>
        <bgColor rgb="FFFFE598"/>
      </patternFill>
    </fill>
    <fill>
      <patternFill patternType="solid">
        <fgColor rgb="FFB4C6E7"/>
        <bgColor rgb="FFB4C6E7"/>
      </patternFill>
    </fill>
    <fill>
      <patternFill patternType="solid">
        <fgColor rgb="FFC5E0B3"/>
        <bgColor rgb="FFC5E0B3"/>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ck">
        <color rgb="FF000000"/>
      </bottom>
      <diagonal/>
    </border>
  </borders>
  <cellStyleXfs count="1">
    <xf numFmtId="0" fontId="0" fillId="0" borderId="0"/>
  </cellStyleXfs>
  <cellXfs count="130">
    <xf numFmtId="0" fontId="0" fillId="0" borderId="0" xfId="0"/>
    <xf numFmtId="0" fontId="3" fillId="0" borderId="12" xfId="0" applyFont="1" applyBorder="1" applyAlignment="1">
      <alignment vertical="center"/>
    </xf>
    <xf numFmtId="0" fontId="4" fillId="9" borderId="12" xfId="0" applyFont="1" applyFill="1" applyBorder="1" applyAlignment="1">
      <alignment horizontal="center" vertical="center" wrapText="1"/>
    </xf>
    <xf numFmtId="0" fontId="5" fillId="12" borderId="12" xfId="0" applyFont="1" applyFill="1" applyBorder="1" applyAlignment="1">
      <alignment horizontal="center" vertical="center" wrapText="1" readingOrder="1"/>
    </xf>
    <xf numFmtId="0" fontId="3" fillId="11" borderId="12" xfId="0" applyFont="1" applyFill="1" applyBorder="1" applyAlignment="1">
      <alignment horizontal="center" vertical="center" wrapText="1"/>
    </xf>
    <xf numFmtId="9" fontId="5" fillId="0" borderId="12" xfId="0" applyNumberFormat="1" applyFont="1" applyBorder="1" applyAlignment="1">
      <alignment horizontal="center" vertical="center" wrapText="1" readingOrder="1"/>
    </xf>
    <xf numFmtId="0" fontId="3" fillId="12" borderId="12" xfId="0" applyFont="1" applyFill="1" applyBorder="1" applyAlignment="1">
      <alignment horizontal="center" wrapText="1"/>
    </xf>
    <xf numFmtId="0" fontId="3" fillId="12" borderId="12" xfId="0" applyFont="1" applyFill="1" applyBorder="1" applyAlignment="1">
      <alignment horizontal="center" vertical="center" wrapText="1"/>
    </xf>
    <xf numFmtId="9" fontId="5" fillId="12" borderId="12" xfId="0" applyNumberFormat="1" applyFont="1" applyFill="1" applyBorder="1" applyAlignment="1">
      <alignment horizontal="center" vertical="center" wrapText="1" readingOrder="1"/>
    </xf>
    <xf numFmtId="0" fontId="1" fillId="0" borderId="0" xfId="0" applyFont="1"/>
    <xf numFmtId="0" fontId="8" fillId="0" borderId="0" xfId="0" applyFont="1" applyAlignment="1">
      <alignment horizontal="left"/>
    </xf>
    <xf numFmtId="0" fontId="3" fillId="0" borderId="0" xfId="0" applyFont="1"/>
    <xf numFmtId="49" fontId="3" fillId="0" borderId="0" xfId="0" applyNumberFormat="1" applyFont="1" applyAlignment="1">
      <alignment horizontal="left"/>
    </xf>
    <xf numFmtId="0" fontId="3" fillId="0" borderId="12" xfId="0" applyFont="1" applyBorder="1" applyAlignment="1">
      <alignment vertical="center" wrapText="1"/>
    </xf>
    <xf numFmtId="0" fontId="3" fillId="0" borderId="0" xfId="0" applyFont="1" applyAlignment="1">
      <alignment wrapText="1"/>
    </xf>
    <xf numFmtId="49" fontId="3" fillId="0" borderId="0" xfId="0" applyNumberFormat="1" applyFont="1" applyAlignment="1">
      <alignment horizontal="left" wrapText="1"/>
    </xf>
    <xf numFmtId="0" fontId="3" fillId="11" borderId="12" xfId="0" applyFont="1" applyFill="1" applyBorder="1" applyAlignment="1">
      <alignment horizontal="center" vertical="center" wrapText="1" readingOrder="1"/>
    </xf>
    <xf numFmtId="165" fontId="3" fillId="0" borderId="0" xfId="0" applyNumberFormat="1" applyFont="1" applyAlignment="1">
      <alignment horizontal="left"/>
    </xf>
    <xf numFmtId="15" fontId="3" fillId="0" borderId="0" xfId="0" applyNumberFormat="1" applyFont="1" applyAlignment="1">
      <alignment horizontal="left"/>
    </xf>
    <xf numFmtId="0" fontId="9" fillId="9" borderId="12" xfId="0" applyFont="1" applyFill="1" applyBorder="1" applyAlignment="1">
      <alignment horizontal="center" vertical="center" wrapText="1"/>
    </xf>
    <xf numFmtId="0" fontId="5" fillId="12" borderId="18" xfId="0" applyFont="1" applyFill="1" applyBorder="1" applyAlignment="1">
      <alignment horizontal="center" vertical="center" wrapText="1" readingOrder="1"/>
    </xf>
    <xf numFmtId="0" fontId="3" fillId="11" borderId="18" xfId="0" applyFont="1" applyFill="1" applyBorder="1" applyAlignment="1">
      <alignment horizontal="center" vertical="center" wrapText="1"/>
    </xf>
    <xf numFmtId="9" fontId="5" fillId="0" borderId="18" xfId="0" applyNumberFormat="1" applyFont="1" applyBorder="1" applyAlignment="1">
      <alignment horizontal="center" vertical="center" wrapText="1" readingOrder="1"/>
    </xf>
    <xf numFmtId="0" fontId="5" fillId="12" borderId="22" xfId="0" applyFont="1" applyFill="1" applyBorder="1" applyAlignment="1">
      <alignment horizontal="center" vertical="center" wrapText="1" readingOrder="1"/>
    </xf>
    <xf numFmtId="0" fontId="3" fillId="11" borderId="22" xfId="0" applyFont="1" applyFill="1" applyBorder="1" applyAlignment="1">
      <alignment horizontal="center" vertical="center" wrapText="1"/>
    </xf>
    <xf numFmtId="9" fontId="5" fillId="0" borderId="22" xfId="0" applyNumberFormat="1" applyFont="1" applyBorder="1" applyAlignment="1">
      <alignment horizontal="center" vertical="center" wrapText="1" readingOrder="1"/>
    </xf>
    <xf numFmtId="0" fontId="10" fillId="0" borderId="8" xfId="0" applyFont="1" applyBorder="1" applyAlignment="1">
      <alignment horizontal="center"/>
    </xf>
    <xf numFmtId="0" fontId="13" fillId="11" borderId="12" xfId="0" applyFont="1" applyFill="1" applyBorder="1" applyAlignment="1">
      <alignment horizontal="center" vertical="center" wrapText="1"/>
    </xf>
    <xf numFmtId="0" fontId="13" fillId="11" borderId="12" xfId="0" applyFont="1" applyFill="1" applyBorder="1" applyAlignment="1">
      <alignment horizontal="center" vertical="center" wrapText="1" readingOrder="1"/>
    </xf>
    <xf numFmtId="0" fontId="14" fillId="12" borderId="17" xfId="0" applyFont="1" applyFill="1" applyBorder="1" applyAlignment="1">
      <alignment horizontal="center" vertical="center" wrapText="1" readingOrder="1"/>
    </xf>
    <xf numFmtId="0" fontId="2" fillId="0" borderId="18" xfId="0" applyFont="1" applyBorder="1"/>
    <xf numFmtId="0" fontId="5" fillId="12" borderId="17" xfId="0" applyFont="1" applyFill="1" applyBorder="1" applyAlignment="1">
      <alignment horizontal="center" vertical="center" wrapText="1" readingOrder="1"/>
    </xf>
    <xf numFmtId="164" fontId="6" fillId="12" borderId="17" xfId="0" applyNumberFormat="1" applyFont="1" applyFill="1" applyBorder="1" applyAlignment="1">
      <alignment horizontal="center" vertical="center" wrapText="1" readingOrder="1"/>
    </xf>
    <xf numFmtId="9" fontId="6" fillId="12" borderId="17" xfId="0" applyNumberFormat="1" applyFont="1" applyFill="1" applyBorder="1" applyAlignment="1">
      <alignment horizontal="center" vertical="center" wrapText="1" readingOrder="1"/>
    </xf>
    <xf numFmtId="9" fontId="5" fillId="12" borderId="17" xfId="0" applyNumberFormat="1" applyFont="1" applyFill="1" applyBorder="1" applyAlignment="1">
      <alignment horizontal="center" vertical="center" wrapText="1" readingOrder="1"/>
    </xf>
    <xf numFmtId="0" fontId="1" fillId="12" borderId="17" xfId="0" applyFont="1" applyFill="1" applyBorder="1" applyAlignment="1">
      <alignment horizontal="center" vertical="center"/>
    </xf>
    <xf numFmtId="0" fontId="7" fillId="12" borderId="17" xfId="0" applyFont="1" applyFill="1" applyBorder="1" applyAlignment="1">
      <alignment horizontal="center" vertical="center" wrapText="1"/>
    </xf>
    <xf numFmtId="165" fontId="8" fillId="0" borderId="0" xfId="0" applyNumberFormat="1" applyFont="1" applyAlignment="1">
      <alignment horizontal="left"/>
    </xf>
    <xf numFmtId="0" fontId="0" fillId="0" borderId="0" xfId="0"/>
    <xf numFmtId="0" fontId="1" fillId="12" borderId="17" xfId="0" applyFont="1" applyFill="1" applyBorder="1" applyAlignment="1">
      <alignment horizontal="center" vertical="center" wrapText="1" readingOrder="1"/>
    </xf>
    <xf numFmtId="0" fontId="3" fillId="12" borderId="17" xfId="0" applyFont="1" applyFill="1" applyBorder="1" applyAlignment="1">
      <alignment horizontal="center" vertical="center" wrapText="1"/>
    </xf>
    <xf numFmtId="0" fontId="3" fillId="12" borderId="17" xfId="0" applyFont="1" applyFill="1" applyBorder="1" applyAlignment="1">
      <alignment horizontal="center" vertical="center" wrapText="1" readingOrder="1"/>
    </xf>
    <xf numFmtId="0" fontId="3" fillId="11" borderId="17" xfId="0" quotePrefix="1" applyFont="1" applyFill="1" applyBorder="1" applyAlignment="1">
      <alignment horizontal="center" vertical="center" wrapText="1" readingOrder="1"/>
    </xf>
    <xf numFmtId="0" fontId="1" fillId="11" borderId="17" xfId="0" applyFont="1" applyFill="1" applyBorder="1" applyAlignment="1">
      <alignment horizontal="center" vertical="center" wrapText="1" readingOrder="1"/>
    </xf>
    <xf numFmtId="0" fontId="3" fillId="11" borderId="17" xfId="0" applyFont="1" applyFill="1" applyBorder="1" applyAlignment="1">
      <alignment horizontal="center" vertical="center" wrapText="1" readingOrder="1"/>
    </xf>
    <xf numFmtId="0" fontId="3" fillId="12" borderId="17" xfId="0" quotePrefix="1" applyFont="1" applyFill="1" applyBorder="1" applyAlignment="1">
      <alignment horizontal="center" vertical="center" wrapText="1" readingOrder="1"/>
    </xf>
    <xf numFmtId="0" fontId="8" fillId="0" borderId="0" xfId="0" applyFont="1" applyAlignment="1">
      <alignment horizontal="left"/>
    </xf>
    <xf numFmtId="165" fontId="5" fillId="12" borderId="17" xfId="0" applyNumberFormat="1" applyFont="1" applyFill="1" applyBorder="1" applyAlignment="1">
      <alignment horizontal="center" vertical="center" wrapText="1" readingOrder="1"/>
    </xf>
    <xf numFmtId="164" fontId="6" fillId="11" borderId="17" xfId="0" applyNumberFormat="1" applyFont="1" applyFill="1" applyBorder="1" applyAlignment="1">
      <alignment horizontal="center" vertical="center" wrapText="1" readingOrder="1"/>
    </xf>
    <xf numFmtId="9" fontId="6" fillId="11" borderId="17" xfId="0" applyNumberFormat="1" applyFont="1" applyFill="1" applyBorder="1" applyAlignment="1">
      <alignment horizontal="center" vertical="center" wrapText="1" readingOrder="1"/>
    </xf>
    <xf numFmtId="9" fontId="5" fillId="0" borderId="17" xfId="0" applyNumberFormat="1" applyFont="1" applyBorder="1" applyAlignment="1">
      <alignment horizontal="center" vertical="center" wrapText="1" readingOrder="1"/>
    </xf>
    <xf numFmtId="0" fontId="1" fillId="0" borderId="17" xfId="0" applyFont="1" applyBorder="1" applyAlignment="1">
      <alignment horizontal="center" vertical="center"/>
    </xf>
    <xf numFmtId="0" fontId="7" fillId="0" borderId="17" xfId="0" applyFont="1" applyBorder="1" applyAlignment="1">
      <alignment horizontal="center" vertical="center" wrapText="1"/>
    </xf>
    <xf numFmtId="0" fontId="4" fillId="10" borderId="17" xfId="0" applyFont="1" applyFill="1" applyBorder="1" applyAlignment="1">
      <alignment horizontal="center" vertical="center" wrapText="1"/>
    </xf>
    <xf numFmtId="0" fontId="4" fillId="7" borderId="17" xfId="0" applyFont="1" applyFill="1" applyBorder="1" applyAlignment="1">
      <alignment horizontal="center" vertical="center" wrapText="1" readingOrder="1"/>
    </xf>
    <xf numFmtId="0" fontId="4" fillId="8" borderId="17" xfId="0" applyFont="1" applyFill="1" applyBorder="1" applyAlignment="1">
      <alignment horizontal="center" vertical="center" wrapText="1"/>
    </xf>
    <xf numFmtId="0" fontId="4" fillId="9" borderId="17"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2" fillId="0" borderId="5" xfId="0" applyFont="1" applyBorder="1"/>
    <xf numFmtId="0" fontId="2" fillId="0" borderId="6" xfId="0" applyFont="1" applyBorder="1"/>
    <xf numFmtId="0" fontId="4" fillId="7" borderId="1" xfId="0" applyFont="1" applyFill="1" applyBorder="1" applyAlignment="1">
      <alignment horizontal="center" vertical="center" wrapText="1" readingOrder="1"/>
    </xf>
    <xf numFmtId="0" fontId="2" fillId="0" borderId="3" xfId="0" applyFont="1" applyBorder="1"/>
    <xf numFmtId="0" fontId="2" fillId="0" borderId="9" xfId="0" applyFont="1" applyBorder="1"/>
    <xf numFmtId="0" fontId="2" fillId="0" borderId="11" xfId="0" applyFont="1" applyBorder="1"/>
    <xf numFmtId="0" fontId="1" fillId="0" borderId="1" xfId="0" applyFont="1" applyBorder="1" applyAlignment="1">
      <alignment horizontal="center" vertical="center"/>
    </xf>
    <xf numFmtId="0" fontId="2" fillId="0" borderId="2" xfId="0" applyFont="1" applyBorder="1"/>
    <xf numFmtId="0" fontId="2" fillId="0" borderId="7" xfId="0" applyFont="1" applyBorder="1"/>
    <xf numFmtId="0" fontId="2" fillId="0" borderId="8" xfId="0" applyFont="1" applyBorder="1"/>
    <xf numFmtId="0" fontId="2" fillId="0" borderId="10" xfId="0" applyFont="1" applyBorder="1"/>
    <xf numFmtId="0" fontId="1" fillId="0" borderId="4" xfId="0" applyFont="1" applyBorder="1" applyAlignment="1">
      <alignment horizontal="center" vertical="center"/>
    </xf>
    <xf numFmtId="0" fontId="1" fillId="4" borderId="16" xfId="0" applyFont="1" applyFill="1" applyBorder="1" applyAlignment="1">
      <alignment horizontal="center" vertical="center" wrapText="1" readingOrder="1"/>
    </xf>
    <xf numFmtId="0" fontId="2" fillId="0" borderId="14" xfId="0" applyFont="1" applyBorder="1"/>
    <xf numFmtId="0" fontId="2" fillId="0" borderId="15" xfId="0" applyFont="1" applyBorder="1"/>
    <xf numFmtId="0" fontId="1" fillId="6" borderId="13" xfId="0" applyFont="1" applyFill="1" applyBorder="1" applyAlignment="1">
      <alignment horizontal="center" vertical="center"/>
    </xf>
    <xf numFmtId="0" fontId="3" fillId="0" borderId="4" xfId="0" applyFont="1" applyBorder="1" applyAlignment="1">
      <alignment horizontal="left" vertical="center"/>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readingOrder="1"/>
    </xf>
    <xf numFmtId="0" fontId="1" fillId="4" borderId="13" xfId="0" applyFont="1" applyFill="1" applyBorder="1" applyAlignment="1">
      <alignment horizontal="center" vertical="center"/>
    </xf>
    <xf numFmtId="0" fontId="1" fillId="5" borderId="13" xfId="0" applyFont="1" applyFill="1" applyBorder="1" applyAlignment="1">
      <alignment horizontal="center" vertical="center" wrapText="1"/>
    </xf>
    <xf numFmtId="0" fontId="1" fillId="3" borderId="13" xfId="0" applyFont="1" applyFill="1" applyBorder="1" applyAlignment="1">
      <alignment horizontal="center" vertical="center" wrapText="1" readingOrder="1"/>
    </xf>
    <xf numFmtId="0" fontId="4" fillId="8" borderId="17" xfId="0" applyFont="1" applyFill="1" applyBorder="1" applyAlignment="1">
      <alignment horizontal="center" vertical="center" wrapText="1" readingOrder="1"/>
    </xf>
    <xf numFmtId="0" fontId="4" fillId="7" borderId="17" xfId="0" applyFont="1" applyFill="1" applyBorder="1" applyAlignment="1">
      <alignment horizontal="center" vertical="center" wrapText="1"/>
    </xf>
    <xf numFmtId="0" fontId="8" fillId="0" borderId="0" xfId="0" applyFont="1" applyAlignment="1">
      <alignment horizontal="left" wrapText="1"/>
    </xf>
    <xf numFmtId="165" fontId="8" fillId="0" borderId="0" xfId="0" applyNumberFormat="1" applyFont="1" applyAlignment="1">
      <alignment horizontal="left" wrapText="1"/>
    </xf>
    <xf numFmtId="0" fontId="3" fillId="11" borderId="17" xfId="0" applyFont="1" applyFill="1" applyBorder="1" applyAlignment="1">
      <alignment horizontal="center" vertical="center" wrapText="1"/>
    </xf>
    <xf numFmtId="0" fontId="3" fillId="0" borderId="0" xfId="0" applyFont="1"/>
    <xf numFmtId="0" fontId="3" fillId="0" borderId="4" xfId="0" applyFont="1" applyBorder="1" applyAlignment="1">
      <alignment vertical="center"/>
    </xf>
    <xf numFmtId="0" fontId="13" fillId="11" borderId="17" xfId="0" applyFont="1" applyFill="1" applyBorder="1" applyAlignment="1">
      <alignment horizontal="center" vertical="center" wrapText="1" readingOrder="1"/>
    </xf>
    <xf numFmtId="49" fontId="3" fillId="11" borderId="17" xfId="0" applyNumberFormat="1" applyFont="1" applyFill="1" applyBorder="1" applyAlignment="1">
      <alignment horizontal="center" vertical="center" wrapText="1" readingOrder="1"/>
    </xf>
    <xf numFmtId="0" fontId="5" fillId="11" borderId="19" xfId="0" applyFont="1" applyFill="1" applyBorder="1" applyAlignment="1">
      <alignment horizontal="left" vertical="center" wrapText="1" readingOrder="1"/>
    </xf>
    <xf numFmtId="0" fontId="2" fillId="0" borderId="20" xfId="0" applyFont="1" applyBorder="1"/>
    <xf numFmtId="0" fontId="5" fillId="0" borderId="17" xfId="0" applyFont="1" applyBorder="1" applyAlignment="1">
      <alignment horizontal="center" vertical="center" wrapText="1" readingOrder="1"/>
    </xf>
    <xf numFmtId="0" fontId="3" fillId="0" borderId="17" xfId="0" applyFont="1" applyBorder="1" applyAlignment="1">
      <alignment horizontal="center" vertical="center" wrapText="1"/>
    </xf>
    <xf numFmtId="165"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5" fillId="12" borderId="21" xfId="0" applyFont="1" applyFill="1" applyBorder="1" applyAlignment="1">
      <alignment horizontal="center" vertical="center" wrapText="1" readingOrder="1"/>
    </xf>
    <xf numFmtId="165" fontId="5" fillId="12" borderId="21" xfId="0" applyNumberFormat="1" applyFont="1" applyFill="1" applyBorder="1" applyAlignment="1">
      <alignment horizontal="center" vertical="center" wrapText="1" readingOrder="1"/>
    </xf>
    <xf numFmtId="0" fontId="7" fillId="0" borderId="21" xfId="0" applyFont="1" applyBorder="1" applyAlignment="1">
      <alignment horizontal="center" vertical="center" wrapText="1"/>
    </xf>
    <xf numFmtId="165" fontId="10" fillId="0" borderId="21" xfId="0" applyNumberFormat="1" applyFont="1" applyBorder="1" applyAlignment="1">
      <alignment horizontal="center" vertical="center" wrapText="1"/>
    </xf>
    <xf numFmtId="0" fontId="10" fillId="0" borderId="21" xfId="0" applyFont="1" applyBorder="1" applyAlignment="1">
      <alignment horizontal="center" vertical="center" wrapText="1"/>
    </xf>
    <xf numFmtId="164" fontId="6" fillId="11" borderId="21" xfId="0" applyNumberFormat="1" applyFont="1" applyFill="1" applyBorder="1" applyAlignment="1">
      <alignment horizontal="center" vertical="center" wrapText="1" readingOrder="1"/>
    </xf>
    <xf numFmtId="9" fontId="6" fillId="11" borderId="21" xfId="0" applyNumberFormat="1" applyFont="1" applyFill="1" applyBorder="1" applyAlignment="1">
      <alignment horizontal="center" vertical="center" wrapText="1" readingOrder="1"/>
    </xf>
    <xf numFmtId="9" fontId="5" fillId="0" borderId="21" xfId="0" applyNumberFormat="1" applyFont="1" applyBorder="1" applyAlignment="1">
      <alignment horizontal="center" vertical="center" wrapText="1" readingOrder="1"/>
    </xf>
    <xf numFmtId="0" fontId="1" fillId="0" borderId="21" xfId="0" applyFont="1" applyBorder="1" applyAlignment="1">
      <alignment horizontal="center" vertical="center"/>
    </xf>
    <xf numFmtId="0" fontId="3" fillId="11" borderId="21" xfId="0" applyFont="1" applyFill="1" applyBorder="1" applyAlignment="1">
      <alignment horizontal="center" vertical="center" wrapText="1" readingOrder="1"/>
    </xf>
    <xf numFmtId="0" fontId="1" fillId="11" borderId="21" xfId="0" applyFont="1" applyFill="1" applyBorder="1" applyAlignment="1">
      <alignment horizontal="center" vertical="center" wrapText="1" readingOrder="1"/>
    </xf>
    <xf numFmtId="0" fontId="10" fillId="10" borderId="21" xfId="0" applyFont="1" applyFill="1" applyBorder="1" applyAlignment="1">
      <alignment horizontal="center" vertical="center" wrapText="1"/>
    </xf>
    <xf numFmtId="0" fontId="2" fillId="0" borderId="21" xfId="0" applyFont="1" applyBorder="1"/>
    <xf numFmtId="0" fontId="10" fillId="8" borderId="17" xfId="0" applyFont="1" applyFill="1" applyBorder="1" applyAlignment="1">
      <alignment horizontal="center" vertical="center" wrapText="1"/>
    </xf>
    <xf numFmtId="0" fontId="10" fillId="17" borderId="21" xfId="0" applyFont="1" applyFill="1" applyBorder="1" applyAlignment="1">
      <alignment horizontal="center" vertical="center"/>
    </xf>
    <xf numFmtId="0" fontId="10" fillId="18" borderId="21" xfId="0" applyFont="1" applyFill="1" applyBorder="1" applyAlignment="1">
      <alignment horizontal="center" vertical="center" wrapText="1"/>
    </xf>
    <xf numFmtId="49" fontId="3" fillId="11" borderId="21" xfId="0" applyNumberFormat="1" applyFont="1" applyFill="1" applyBorder="1" applyAlignment="1">
      <alignment horizontal="center" vertical="center" wrapText="1" readingOrder="1"/>
    </xf>
    <xf numFmtId="0" fontId="10" fillId="15" borderId="21" xfId="0" applyFont="1" applyFill="1" applyBorder="1" applyAlignment="1">
      <alignment horizontal="center" vertical="center"/>
    </xf>
    <xf numFmtId="0" fontId="10" fillId="16" borderId="17" xfId="0" applyFont="1" applyFill="1" applyBorder="1" applyAlignment="1">
      <alignment horizontal="center" vertical="center"/>
    </xf>
    <xf numFmtId="0" fontId="10" fillId="7" borderId="21" xfId="0" applyFont="1" applyFill="1" applyBorder="1" applyAlignment="1">
      <alignment horizontal="center" vertical="center" wrapText="1"/>
    </xf>
    <xf numFmtId="0" fontId="10" fillId="14" borderId="21" xfId="0" applyFont="1" applyFill="1" applyBorder="1" applyAlignment="1">
      <alignment horizontal="center" vertical="center" wrapText="1"/>
    </xf>
    <xf numFmtId="0" fontId="9" fillId="8" borderId="17" xfId="0" applyFont="1" applyFill="1" applyBorder="1" applyAlignment="1">
      <alignment horizontal="center" vertical="center" wrapText="1"/>
    </xf>
    <xf numFmtId="0" fontId="9" fillId="13" borderId="17" xfId="0" applyFont="1" applyFill="1" applyBorder="1" applyAlignment="1">
      <alignment horizontal="center" vertical="center" wrapText="1"/>
    </xf>
    <xf numFmtId="0" fontId="9" fillId="3" borderId="4" xfId="0" applyFont="1" applyFill="1" applyBorder="1" applyAlignment="1">
      <alignment horizontal="center" vertical="center" wrapText="1" readingOrder="1"/>
    </xf>
    <xf numFmtId="0" fontId="9" fillId="4" borderId="4" xfId="0" applyFont="1" applyFill="1" applyBorder="1" applyAlignment="1">
      <alignment horizontal="center" vertical="center"/>
    </xf>
    <xf numFmtId="0" fontId="9" fillId="4" borderId="4" xfId="0" applyFont="1" applyFill="1" applyBorder="1" applyAlignment="1">
      <alignment horizontal="center" vertical="center" wrapText="1" readingOrder="1"/>
    </xf>
    <xf numFmtId="0" fontId="9" fillId="6" borderId="4" xfId="0" applyFont="1" applyFill="1" applyBorder="1" applyAlignment="1">
      <alignment horizontal="center" vertical="center"/>
    </xf>
    <xf numFmtId="0" fontId="9" fillId="9" borderId="17"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7" borderId="17" xfId="0" applyFont="1" applyFill="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8" borderId="17" xfId="0" applyFont="1" applyFill="1" applyBorder="1" applyAlignment="1">
      <alignment horizontal="center" vertical="center" wrapText="1" readingOrder="1"/>
    </xf>
    <xf numFmtId="0" fontId="9" fillId="7" borderId="17"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9" borderId="4" xfId="0" applyFont="1" applyFill="1" applyBorder="1" applyAlignment="1">
      <alignment horizontal="center" vertical="center" wrapText="1"/>
    </xf>
  </cellXfs>
  <cellStyles count="1">
    <cellStyle name="Normal" xfId="0" builtinId="0"/>
  </cellStyles>
  <dxfs count="142">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none"/>
      </fill>
    </dxf>
    <dxf>
      <fill>
        <patternFill patternType="none"/>
      </fill>
    </dxf>
    <dxf>
      <fill>
        <patternFill patternType="solid">
          <fgColor rgb="FFFFC000"/>
          <bgColor rgb="FFFFC000"/>
        </patternFill>
      </fill>
    </dxf>
    <dxf>
      <fill>
        <patternFill patternType="solid">
          <fgColor rgb="FFFFFF00"/>
          <bgColor rgb="FFFFFF00"/>
        </patternFill>
      </fill>
    </dxf>
    <dxf>
      <fill>
        <patternFill patternType="solid">
          <fgColor rgb="FFFF0000"/>
          <bgColor rgb="FFFF0000"/>
        </patternFill>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93C47D"/>
          <bgColor rgb="FF93C47D"/>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ill>
        <patternFill patternType="none"/>
      </fill>
    </dxf>
    <dxf>
      <fill>
        <patternFill patternType="none"/>
      </fill>
    </dxf>
    <dxf>
      <fill>
        <patternFill patternType="none"/>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alcChain" Target="calcChain.xml"/><Relationship Id="rId5" Type="http://schemas.openxmlformats.org/officeDocument/2006/relationships/worksheet" Target="worksheets/sheet5.xml"/><Relationship Id="rId23"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4.jp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4.jpg"/></Relationships>
</file>

<file path=xl/drawings/_rels/drawing8.xml.rels><?xml version="1.0" encoding="UTF-8" standalone="yes"?>
<Relationships xmlns="http://schemas.openxmlformats.org/package/2006/relationships"><Relationship Id="rId1" Type="http://schemas.openxmlformats.org/officeDocument/2006/relationships/image" Target="../media/image4.jpg"/></Relationships>
</file>

<file path=xl/drawings/_rels/drawing9.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0</xdr:col>
      <xdr:colOff>1066800</xdr:colOff>
      <xdr:row>0</xdr:row>
      <xdr:rowOff>0</xdr:rowOff>
    </xdr:from>
    <xdr:ext cx="647700" cy="10763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85725</xdr:colOff>
      <xdr:row>0</xdr:row>
      <xdr:rowOff>38100</xdr:rowOff>
    </xdr:from>
    <xdr:ext cx="971550" cy="1066800"/>
    <xdr:pic>
      <xdr:nvPicPr>
        <xdr:cNvPr id="2" name="image2.jp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66675</xdr:rowOff>
    </xdr:from>
    <xdr:ext cx="1343025" cy="933450"/>
    <xdr:pic>
      <xdr:nvPicPr>
        <xdr:cNvPr id="2" name="image3.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1304925</xdr:colOff>
      <xdr:row>0</xdr:row>
      <xdr:rowOff>57150</xdr:rowOff>
    </xdr:from>
    <xdr:ext cx="485775" cy="1028700"/>
    <xdr:pic>
      <xdr:nvPicPr>
        <xdr:cNvPr id="2" name="image4.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1314450</xdr:colOff>
      <xdr:row>0</xdr:row>
      <xdr:rowOff>104775</xdr:rowOff>
    </xdr:from>
    <xdr:ext cx="371475" cy="1000125"/>
    <xdr:pic>
      <xdr:nvPicPr>
        <xdr:cNvPr id="2" name="image4.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381000</xdr:colOff>
      <xdr:row>0</xdr:row>
      <xdr:rowOff>57150</xdr:rowOff>
    </xdr:from>
    <xdr:ext cx="552450" cy="942975"/>
    <xdr:pic>
      <xdr:nvPicPr>
        <xdr:cNvPr id="2" name="image4.jpg" title="Imagen">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57150</xdr:colOff>
      <xdr:row>0</xdr:row>
      <xdr:rowOff>38100</xdr:rowOff>
    </xdr:from>
    <xdr:ext cx="1504950" cy="990600"/>
    <xdr:pic>
      <xdr:nvPicPr>
        <xdr:cNvPr id="2" name="image4.jpg" title="Imagen">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66675</xdr:colOff>
      <xdr:row>0</xdr:row>
      <xdr:rowOff>38100</xdr:rowOff>
    </xdr:from>
    <xdr:ext cx="1504950" cy="990600"/>
    <xdr:pic>
      <xdr:nvPicPr>
        <xdr:cNvPr id="2" name="image4.jp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1524000</xdr:colOff>
      <xdr:row>0</xdr:row>
      <xdr:rowOff>114300</xdr:rowOff>
    </xdr:from>
    <xdr:ext cx="1504950" cy="990600"/>
    <xdr:pic>
      <xdr:nvPicPr>
        <xdr:cNvPr id="2" name="image4.jpg" title="Imagen">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ecretaria%20general\Downloads\SALVAR\Documents\FORTUL%202017\MAPAS%20DE%20RIESGOS%202018\MAPA%20DE%20RIESGOS%20GTH%20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ecretaria%20general\Downloads\FORMATOS%201%20-%207%20MAPA%20DE%20RIESGOS%20DE%20CORRUPCI&#211;N%20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ecretaria%20general\Downloads\SALVAR\Documents\ESE%20HOSPITAL%20LOCAL%20DE%20LOS%20PATIOS%202017\MAPA%20DE%20RIESGOS%20DE%20GESTI&#211;N%202017\MAPA%20DE%20RIESGOS%20PROCESO%20ODONTOLOGIA%20ESE%20HLP%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secretaria%20general\Downloads\SALVAR\Documents\ALCALDIA%20GRAMALOTE%202016\MAPAS%20DE%20RIESGOS%202016\MAPA%20DE%20RIESGOS%20ALMACEN%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egico"/>
      <sheetName val="identificación del riesgo"/>
      <sheetName val="análisis del riesgo"/>
      <sheetName val="ponderación de controles "/>
      <sheetName val="valoración del riesgo"/>
      <sheetName val="rango calificación controles"/>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l contexto"/>
      <sheetName val="identificación riesgo de corrup"/>
      <sheetName val="tabla de probabilidad e impacto"/>
      <sheetName val="análisis del riesgo"/>
      <sheetName val="CRITERIOS"/>
      <sheetName val="ponderación de controles"/>
      <sheetName val="valoración del riesgo"/>
      <sheetName val="rango calificación controles"/>
      <sheetName val="nuevo análisis del riesgo"/>
      <sheetName val="mapa de riesgos"/>
      <sheetName val="seguimiento mapas de riesg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liticas de admon de riesgos"/>
      <sheetName val="contexto estrategico"/>
      <sheetName val="identificación del riesgo"/>
      <sheetName val="análisis del riesgo"/>
      <sheetName val="ponderación de controles"/>
      <sheetName val="valoración del riesgo"/>
      <sheetName val="rango calificación controles"/>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xto estrategico"/>
      <sheetName val="identificación del riesgo"/>
      <sheetName val="análisis del riesgo"/>
      <sheetName val="ponderación de controles C1"/>
      <sheetName val="ponderación de controles C2"/>
      <sheetName val="valoración del riesgo"/>
      <sheetName val="rango calificación controles C1"/>
      <sheetName val="rango calificación controles C2"/>
      <sheetName val="nuevo análisis del riesgo"/>
      <sheetName val="mapa de riesgos"/>
      <sheetName val="CRITERIO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F0B4"/>
  </sheetPr>
  <dimension ref="A1:AM998"/>
  <sheetViews>
    <sheetView showGridLines="0" topLeftCell="Y14" workbookViewId="0">
      <selection activeCell="AH16" sqref="AH16:AH17"/>
    </sheetView>
  </sheetViews>
  <sheetFormatPr baseColWidth="10" defaultColWidth="14.42578125" defaultRowHeight="15" customHeight="1" x14ac:dyDescent="0.25"/>
  <cols>
    <col min="1" max="1" width="11.5703125" customWidth="1"/>
    <col min="2" max="2" width="20.42578125" customWidth="1"/>
    <col min="3" max="3" width="17.140625" customWidth="1"/>
    <col min="4" max="4" width="20.7109375" customWidth="1"/>
    <col min="5" max="5" width="23.42578125" customWidth="1"/>
    <col min="6" max="6" width="11.85546875" customWidth="1"/>
    <col min="7" max="7" width="17.140625" customWidth="1"/>
    <col min="8" max="8" width="18.5703125" customWidth="1"/>
    <col min="9" max="9" width="12.28515625" customWidth="1"/>
    <col min="10" max="10" width="11" customWidth="1"/>
    <col min="11" max="11" width="11.5703125" customWidth="1"/>
    <col min="12" max="12" width="11" customWidth="1"/>
    <col min="13" max="13" width="13.85546875" customWidth="1"/>
    <col min="14" max="14" width="14.42578125" customWidth="1"/>
    <col min="15" max="15" width="28.42578125" customWidth="1"/>
    <col min="16" max="16" width="12" customWidth="1"/>
    <col min="17" max="17" width="15.42578125" customWidth="1"/>
    <col min="18" max="18" width="12.7109375" customWidth="1"/>
    <col min="19" max="19" width="17" customWidth="1"/>
    <col min="20" max="20" width="13" customWidth="1"/>
    <col min="21" max="21" width="11.5703125" customWidth="1"/>
    <col min="22" max="22" width="18.28515625" customWidth="1"/>
    <col min="23" max="23" width="13" customWidth="1"/>
    <col min="24" max="24" width="9.5703125" customWidth="1"/>
    <col min="25" max="25" width="14.7109375" customWidth="1"/>
    <col min="26" max="26" width="9.28515625" customWidth="1"/>
    <col min="27" max="27" width="14.28515625" customWidth="1"/>
    <col min="28" max="28" width="13" customWidth="1"/>
    <col min="29" max="29" width="11.7109375" customWidth="1"/>
    <col min="30" max="30" width="7.5703125" customWidth="1"/>
    <col min="31" max="31" width="7.7109375" customWidth="1"/>
    <col min="32" max="32" width="10.85546875" customWidth="1"/>
    <col min="33" max="33" width="12" customWidth="1"/>
    <col min="34" max="34" width="20.42578125" customWidth="1"/>
    <col min="35" max="35" width="11" customWidth="1"/>
    <col min="36" max="36" width="13.42578125" customWidth="1"/>
    <col min="37" max="37" width="15.5703125" customWidth="1"/>
    <col min="38" max="38" width="12.85546875" customWidth="1"/>
    <col min="39" max="39" width="15.5703125" customWidth="1"/>
  </cols>
  <sheetData>
    <row r="1" spans="1:39" ht="28.5" customHeight="1" x14ac:dyDescent="0.25">
      <c r="A1" s="64"/>
      <c r="B1" s="65"/>
      <c r="C1" s="61"/>
      <c r="D1" s="64" t="s">
        <v>0</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1"/>
      <c r="AH1" s="69" t="s">
        <v>1</v>
      </c>
      <c r="AI1" s="58"/>
      <c r="AJ1" s="58"/>
      <c r="AK1" s="58"/>
      <c r="AL1" s="58"/>
      <c r="AM1" s="59"/>
    </row>
    <row r="2" spans="1:39" ht="28.5" customHeight="1" x14ac:dyDescent="0.25">
      <c r="A2" s="66"/>
      <c r="B2" s="38"/>
      <c r="C2" s="67"/>
      <c r="D2" s="64" t="s">
        <v>2</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1"/>
      <c r="AH2" s="69" t="s">
        <v>3</v>
      </c>
      <c r="AI2" s="58"/>
      <c r="AJ2" s="58"/>
      <c r="AK2" s="58"/>
      <c r="AL2" s="58"/>
      <c r="AM2" s="59"/>
    </row>
    <row r="3" spans="1:39" ht="30.75" customHeight="1" x14ac:dyDescent="0.25">
      <c r="A3" s="62"/>
      <c r="B3" s="68"/>
      <c r="C3" s="63"/>
      <c r="D3" s="64" t="s">
        <v>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1"/>
      <c r="AH3" s="69" t="s">
        <v>5</v>
      </c>
      <c r="AI3" s="58"/>
      <c r="AJ3" s="58"/>
      <c r="AK3" s="58"/>
      <c r="AL3" s="58"/>
      <c r="AM3" s="59"/>
    </row>
    <row r="4" spans="1:39" ht="24" customHeight="1" x14ac:dyDescent="0.25">
      <c r="A4" s="1" t="s">
        <v>6</v>
      </c>
      <c r="B4" s="1"/>
      <c r="C4" s="74" t="s">
        <v>7</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9"/>
    </row>
    <row r="5" spans="1:39" ht="24" customHeight="1" x14ac:dyDescent="0.25">
      <c r="A5" s="74" t="s">
        <v>8</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row>
    <row r="6" spans="1:39" ht="24" customHeight="1" x14ac:dyDescent="0.25">
      <c r="A6" s="75" t="s">
        <v>9</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32.25" customHeight="1" x14ac:dyDescent="0.25">
      <c r="A7" s="76" t="s">
        <v>10</v>
      </c>
      <c r="B7" s="58"/>
      <c r="C7" s="58"/>
      <c r="D7" s="58"/>
      <c r="E7" s="58"/>
      <c r="F7" s="58"/>
      <c r="G7" s="58"/>
      <c r="H7" s="59"/>
      <c r="I7" s="77" t="s">
        <v>11</v>
      </c>
      <c r="J7" s="71"/>
      <c r="K7" s="71"/>
      <c r="L7" s="71"/>
      <c r="M7" s="72"/>
      <c r="N7" s="78" t="s">
        <v>12</v>
      </c>
      <c r="O7" s="71"/>
      <c r="P7" s="71"/>
      <c r="Q7" s="71"/>
      <c r="R7" s="71"/>
      <c r="S7" s="71"/>
      <c r="T7" s="71"/>
      <c r="U7" s="72"/>
      <c r="V7" s="79" t="s">
        <v>13</v>
      </c>
      <c r="W7" s="71"/>
      <c r="X7" s="71"/>
      <c r="Y7" s="71"/>
      <c r="Z7" s="71"/>
      <c r="AA7" s="71"/>
      <c r="AB7" s="71"/>
      <c r="AC7" s="72"/>
      <c r="AD7" s="70" t="s">
        <v>14</v>
      </c>
      <c r="AE7" s="71"/>
      <c r="AF7" s="71"/>
      <c r="AG7" s="72"/>
      <c r="AH7" s="73" t="s">
        <v>15</v>
      </c>
      <c r="AI7" s="71"/>
      <c r="AJ7" s="71"/>
      <c r="AK7" s="71"/>
      <c r="AL7" s="71"/>
      <c r="AM7" s="72"/>
    </row>
    <row r="8" spans="1:39" ht="21" customHeight="1" x14ac:dyDescent="0.25">
      <c r="A8" s="81" t="s">
        <v>16</v>
      </c>
      <c r="B8" s="54" t="s">
        <v>17</v>
      </c>
      <c r="C8" s="54" t="s">
        <v>18</v>
      </c>
      <c r="D8" s="54" t="s">
        <v>19</v>
      </c>
      <c r="E8" s="54" t="s">
        <v>20</v>
      </c>
      <c r="F8" s="54" t="s">
        <v>21</v>
      </c>
      <c r="G8" s="54" t="s">
        <v>22</v>
      </c>
      <c r="H8" s="54" t="s">
        <v>23</v>
      </c>
      <c r="I8" s="80" t="s">
        <v>24</v>
      </c>
      <c r="J8" s="80" t="s">
        <v>25</v>
      </c>
      <c r="K8" s="80" t="s">
        <v>26</v>
      </c>
      <c r="L8" s="80" t="s">
        <v>25</v>
      </c>
      <c r="M8" s="80" t="s">
        <v>27</v>
      </c>
      <c r="N8" s="56" t="s">
        <v>28</v>
      </c>
      <c r="O8" s="56" t="s">
        <v>29</v>
      </c>
      <c r="P8" s="57" t="s">
        <v>30</v>
      </c>
      <c r="Q8" s="58"/>
      <c r="R8" s="58"/>
      <c r="S8" s="58"/>
      <c r="T8" s="58"/>
      <c r="U8" s="59"/>
      <c r="V8" s="54" t="s">
        <v>31</v>
      </c>
      <c r="W8" s="60" t="s">
        <v>32</v>
      </c>
      <c r="X8" s="61"/>
      <c r="Y8" s="60" t="s">
        <v>33</v>
      </c>
      <c r="Z8" s="61"/>
      <c r="AA8" s="54" t="s">
        <v>34</v>
      </c>
      <c r="AB8" s="54" t="s">
        <v>35</v>
      </c>
      <c r="AC8" s="54" t="s">
        <v>36</v>
      </c>
      <c r="AD8" s="55" t="s">
        <v>37</v>
      </c>
      <c r="AE8" s="55" t="s">
        <v>38</v>
      </c>
      <c r="AF8" s="55" t="s">
        <v>39</v>
      </c>
      <c r="AG8" s="55" t="s">
        <v>40</v>
      </c>
      <c r="AH8" s="53" t="s">
        <v>41</v>
      </c>
      <c r="AI8" s="53" t="s">
        <v>42</v>
      </c>
      <c r="AJ8" s="53" t="s">
        <v>43</v>
      </c>
      <c r="AK8" s="53" t="s">
        <v>44</v>
      </c>
      <c r="AL8" s="53" t="s">
        <v>45</v>
      </c>
      <c r="AM8" s="53" t="s">
        <v>46</v>
      </c>
    </row>
    <row r="9" spans="1:39" ht="27" customHeight="1" x14ac:dyDescent="0.25">
      <c r="A9" s="30"/>
      <c r="B9" s="30"/>
      <c r="C9" s="30"/>
      <c r="D9" s="30"/>
      <c r="E9" s="30"/>
      <c r="F9" s="30"/>
      <c r="G9" s="30"/>
      <c r="H9" s="30"/>
      <c r="I9" s="30"/>
      <c r="J9" s="30"/>
      <c r="K9" s="30"/>
      <c r="L9" s="30"/>
      <c r="M9" s="30"/>
      <c r="N9" s="30"/>
      <c r="O9" s="30"/>
      <c r="P9" s="2" t="s">
        <v>47</v>
      </c>
      <c r="Q9" s="2" t="s">
        <v>48</v>
      </c>
      <c r="R9" s="2" t="s">
        <v>49</v>
      </c>
      <c r="S9" s="2" t="s">
        <v>50</v>
      </c>
      <c r="T9" s="2" t="s">
        <v>51</v>
      </c>
      <c r="U9" s="2" t="s">
        <v>52</v>
      </c>
      <c r="V9" s="30"/>
      <c r="W9" s="62"/>
      <c r="X9" s="63"/>
      <c r="Y9" s="62"/>
      <c r="Z9" s="63"/>
      <c r="AA9" s="30"/>
      <c r="AB9" s="30"/>
      <c r="AC9" s="30"/>
      <c r="AD9" s="30"/>
      <c r="AE9" s="30"/>
      <c r="AF9" s="30"/>
      <c r="AG9" s="30"/>
      <c r="AH9" s="30"/>
      <c r="AI9" s="30"/>
      <c r="AJ9" s="30"/>
      <c r="AK9" s="30"/>
      <c r="AL9" s="30"/>
      <c r="AM9" s="30"/>
    </row>
    <row r="10" spans="1:39" ht="116.25" customHeight="1" x14ac:dyDescent="0.25">
      <c r="A10" s="43">
        <v>1</v>
      </c>
      <c r="B10" s="44" t="s">
        <v>53</v>
      </c>
      <c r="C10" s="44" t="s">
        <v>54</v>
      </c>
      <c r="D10" s="44" t="s">
        <v>55</v>
      </c>
      <c r="E10" s="44" t="s">
        <v>56</v>
      </c>
      <c r="F10" s="44" t="s">
        <v>57</v>
      </c>
      <c r="G10" s="44" t="s">
        <v>58</v>
      </c>
      <c r="H10" s="42" t="s">
        <v>59</v>
      </c>
      <c r="I10" s="31" t="s">
        <v>60</v>
      </c>
      <c r="J10" s="50">
        <f>IF(I10="Muy Baja",20%,IF(I10="Baja",40%,IF(I10="Media",60%,IF(I10="Alta",80%,IF(I10="Muy Alta",100%,"Error en datos")))))</f>
        <v>0.2</v>
      </c>
      <c r="K10" s="31" t="s">
        <v>61</v>
      </c>
      <c r="L10" s="50">
        <f>IF(K10="Leve",20%,IF(K10="Menor",40%,IF(K10="Moderado",60%,IF(K10="Mayor",80%,100%))))</f>
        <v>0.6</v>
      </c>
      <c r="M10" s="51" t="str">
        <f>IF(AND(J10&lt;=20%,L10&lt;=20%),"Bajo", IF(AND(J10&lt;=40%,L10&lt;=20%),"Bajo", IF(AND(J10&lt;=60%,L10&lt;=20%),"Moderado", IF(AND(J10&lt;=80%,L10&lt;=20%),"Moderado", IF(AND(J10&lt;=100%,L10&lt;=20%),"Alto", IF(AND(J10&lt;=20%,L10&lt;=40%),"Bajo", IF(AND(J10&lt;=40%,L10&lt;=40%),"Moderado", IF(AND(J10&lt;=60%,L10&lt;=40%),"Moderado", IF(AND(J10&lt;=80%,L10&lt;=40%),"Moderado", IF(AND(J10&lt;=100%,L10&lt;=40%),"Alto", IF(AND(J10&lt;=20%,L10&lt;=60%),"Moderado", IF(AND(J10&lt;=40%,L10&lt;=60%),"Moderado", IF(AND(J10&lt;=60%,L10&lt;=60%),"Moderado", IF(AND(J10&lt;=80%,L10&lt;=60%),"Alto", IF(AND(J10&lt;=100%,L10&lt;=60%),"Alto", IF(AND(J10&lt;=20%,L10&lt;=80%),"Alto", IF(AND(J10&lt;=40%,L10&lt;=80%),"Alto", IF(AND(J10&lt;=60%,L10&lt;=80%),"Alto", IF(AND(J10&lt;=80%,L10&lt;=80%),"Alto", IF(AND(J10&lt;=100%,L10&lt;=80%),"Alto", IF(AND(J10&lt;=20%,L10&lt;=100%),"Extremo", IF(AND(J10&lt;=40%,L10&lt;=100%),"Extremo", IF(AND(J10&lt;=60%,L10&lt;=100%),"Extremo", IF(AND(J10&lt;=80%,L10&lt;=100%),"Extremo", IF(AND(J10&lt;=100%,L10&lt;=100%),"Extremo","")))))))))))))))))))))))))</f>
        <v>Moderado</v>
      </c>
      <c r="N10" s="3" t="s">
        <v>62</v>
      </c>
      <c r="O10" s="4" t="s">
        <v>63</v>
      </c>
      <c r="P10" s="3" t="s">
        <v>64</v>
      </c>
      <c r="Q10" s="3" t="s">
        <v>65</v>
      </c>
      <c r="R10" s="5">
        <f t="shared" ref="R10:R17" si="0">IF(P10="Preventivo",25%,IF(P10="Detectivo",15%,IF(P10="Correctivo",10%,0)))+IF(Q10="Manual",15%,IF(Q10="Automático",25%))</f>
        <v>0.4</v>
      </c>
      <c r="S10" s="3" t="s">
        <v>66</v>
      </c>
      <c r="T10" s="3" t="s">
        <v>67</v>
      </c>
      <c r="U10" s="3" t="s">
        <v>68</v>
      </c>
      <c r="V10" s="44" t="str">
        <f>E10</f>
        <v xml:space="preserve">Probabilidad de afectación reputacional debido a que la entidad no cumpla con las metas y/o objetivos asignados en el plan de desarrollo Municipal 2024-2027 y el plan estratégico institucional </v>
      </c>
      <c r="W10" s="3" t="s">
        <v>24</v>
      </c>
      <c r="X10" s="5">
        <f>+J10</f>
        <v>0.2</v>
      </c>
      <c r="Y10" s="3" t="str">
        <f t="shared" ref="Y10:Y17" si="1">N10</f>
        <v xml:space="preserve">Control No.1
</v>
      </c>
      <c r="Z10" s="5">
        <f t="shared" ref="Z10:Z17" si="2">+R10</f>
        <v>0.4</v>
      </c>
      <c r="AA10" s="5">
        <f t="shared" ref="AA10:AA17" si="3">+X10*Z10</f>
        <v>8.0000000000000016E-2</v>
      </c>
      <c r="AB10" s="48">
        <f>+X10-AA10</f>
        <v>0.12</v>
      </c>
      <c r="AC10" s="49">
        <f>+IF(P11="Correctivo",X11-AA11,L10)</f>
        <v>0.6</v>
      </c>
      <c r="AD10" s="50">
        <f>+AB10</f>
        <v>0.12</v>
      </c>
      <c r="AE10" s="50">
        <f>IF(P11="Correctivo",X11-AA11,L10)</f>
        <v>0.6</v>
      </c>
      <c r="AF10" s="51" t="str">
        <f>IF(AND(AD10&lt;=20%,AE10&lt;=20%),"Bajo", IF(AND(AD10&lt;=40%,AE10&lt;=20%),"Bajo", IF(AND(AD10&lt;=60%,AE10&lt;=20%),"Moderado", IF(AND(AD10&lt;=80%,AE10&lt;=20%),"Moderado", IF(AND(AD10&lt;=100%,AE10&lt;=20%),"Alto", IF(AND(AD10&lt;=20%,AE10&lt;=40%),"Bajo", IF(AND(AD10&lt;=40%,AE10&lt;=40%),"Moderado", IF(AND(AD10&lt;=60%,AE10&lt;=40%),"Moderado", IF(AND(AD10&lt;=80%,AE10&lt;=40%),"Moderado", IF(AND(AD10&lt;=100%,AE10&lt;=40%),"Alto", IF(AND(AD10&lt;=20%,AE10&lt;=60%),"Moderado", IF(AND(AD10&lt;=40%,AE10&lt;=60%),"Moderado", IF(AND(AD10&lt;=60%,AE10&lt;=60%),"Moderado", IF(AND(AD10&lt;=80%,AE10&lt;=60%),"Alto", IF(AND(AD10&lt;=100%,AE10&lt;=60%),"Alto", IF(AND(AD10&lt;=20%,AE10&lt;=80%),"Alto", IF(AND(AD10&lt;=40%,AE10&lt;=80%),"Alto", IF(AND(AD10&lt;=60%,AE10&lt;=80%),"Alto", IF(AND(AD10&lt;=80%,AE10&lt;=80%),"Alto", IF(AND(AD10&lt;=100%,AE10&lt;=80%),"Alto", IF(AND(AD10&lt;=20%,AE10&lt;=100%),"Extremo", IF(AND(AD10&lt;=40%,AE10&lt;=100%),"Extremo", IF(AND(AD10&lt;=60%,AE10&lt;=100%),"Extremo", IF(AND(AD10&lt;=80%,AE10&lt;=100%),"Extremo", IF(AND(AD10&lt;=100%,AE10&lt;=100%),"Extremo","")))))))))))))))))))))))))</f>
        <v>Moderado</v>
      </c>
      <c r="AG10" s="52" t="str">
        <f>+IF(AF10="Bajo","Asumir el riesgo, Reducir el riesgo",IF(AF10="Moderado","Asumir el riesgo, Reducir el riesgo",IF(AF10="Alto","Evitar, compartir o transferir","Eliminar o reducir el riesgo")))</f>
        <v>Asumir el riesgo, Reducir el riesgo</v>
      </c>
      <c r="AH10" s="31" t="s">
        <v>69</v>
      </c>
      <c r="AI10" s="31" t="s">
        <v>339</v>
      </c>
      <c r="AJ10" s="47">
        <v>45748</v>
      </c>
      <c r="AK10" s="47"/>
      <c r="AL10" s="29" t="s">
        <v>310</v>
      </c>
      <c r="AM10" s="31"/>
    </row>
    <row r="11" spans="1:39" ht="102.75" customHeight="1" x14ac:dyDescent="0.25">
      <c r="A11" s="30"/>
      <c r="B11" s="30"/>
      <c r="C11" s="30"/>
      <c r="D11" s="30"/>
      <c r="E11" s="30"/>
      <c r="F11" s="30"/>
      <c r="G11" s="30"/>
      <c r="H11" s="30"/>
      <c r="I11" s="30"/>
      <c r="J11" s="30"/>
      <c r="K11" s="30"/>
      <c r="L11" s="30"/>
      <c r="M11" s="30"/>
      <c r="N11" s="3" t="s">
        <v>70</v>
      </c>
      <c r="O11" s="4" t="s">
        <v>340</v>
      </c>
      <c r="P11" s="3" t="s">
        <v>64</v>
      </c>
      <c r="Q11" s="3" t="s">
        <v>65</v>
      </c>
      <c r="R11" s="5">
        <f t="shared" si="0"/>
        <v>0.4</v>
      </c>
      <c r="S11" s="3" t="s">
        <v>66</v>
      </c>
      <c r="T11" s="3" t="s">
        <v>67</v>
      </c>
      <c r="U11" s="3" t="s">
        <v>68</v>
      </c>
      <c r="V11" s="30"/>
      <c r="W11" s="3" t="s">
        <v>26</v>
      </c>
      <c r="X11" s="5">
        <f>+L10</f>
        <v>0.6</v>
      </c>
      <c r="Y11" s="3" t="str">
        <f t="shared" si="1"/>
        <v xml:space="preserve">Control No.2
</v>
      </c>
      <c r="Z11" s="5">
        <f t="shared" si="2"/>
        <v>0.4</v>
      </c>
      <c r="AA11" s="5">
        <f t="shared" si="3"/>
        <v>0.24</v>
      </c>
      <c r="AB11" s="30"/>
      <c r="AC11" s="30"/>
      <c r="AD11" s="30"/>
      <c r="AE11" s="30"/>
      <c r="AF11" s="30"/>
      <c r="AG11" s="30"/>
      <c r="AH11" s="30"/>
      <c r="AI11" s="30"/>
      <c r="AJ11" s="30"/>
      <c r="AK11" s="30"/>
      <c r="AL11" s="30"/>
      <c r="AM11" s="30"/>
    </row>
    <row r="12" spans="1:39" ht="102.75" customHeight="1" x14ac:dyDescent="0.25">
      <c r="A12" s="43">
        <v>2</v>
      </c>
      <c r="B12" s="44" t="s">
        <v>53</v>
      </c>
      <c r="C12" s="44" t="s">
        <v>71</v>
      </c>
      <c r="D12" s="44" t="s">
        <v>72</v>
      </c>
      <c r="E12" s="44" t="s">
        <v>73</v>
      </c>
      <c r="F12" s="44" t="s">
        <v>57</v>
      </c>
      <c r="G12" s="44" t="s">
        <v>74</v>
      </c>
      <c r="H12" s="42" t="s">
        <v>75</v>
      </c>
      <c r="I12" s="31" t="s">
        <v>76</v>
      </c>
      <c r="J12" s="50">
        <f>IF(I12="Muy Baja",20%,IF(I12="Baja",40%,IF(I12="Media",60%,IF(I12="Alta",80%,IF(I12="Muy Alta",100%,"Error en datos")))))</f>
        <v>0.4</v>
      </c>
      <c r="K12" s="31" t="s">
        <v>61</v>
      </c>
      <c r="L12" s="50">
        <f>IF(K12="Leve",20%,IF(K12="Menor",40%,IF(K12="Moderado",60%,IF(K12="Mayor",80%,100%))))</f>
        <v>0.6</v>
      </c>
      <c r="M12" s="51" t="str">
        <f>IF(AND(J12&lt;=20%,L12&lt;=20%),"Bajo", IF(AND(J12&lt;=40%,L12&lt;=20%),"Bajo", IF(AND(J12&lt;=60%,L12&lt;=20%),"Moderado", IF(AND(J12&lt;=80%,L12&lt;=20%),"Moderado", IF(AND(J12&lt;=100%,L12&lt;=20%),"Alto", IF(AND(J12&lt;=20%,L12&lt;=40%),"Bajo", IF(AND(J12&lt;=40%,L12&lt;=40%),"Moderado", IF(AND(J12&lt;=60%,L12&lt;=40%),"Moderado", IF(AND(J12&lt;=80%,L12&lt;=40%),"Moderado", IF(AND(J12&lt;=100%,L12&lt;=40%),"Alto", IF(AND(J12&lt;=20%,L12&lt;=60%),"Moderado", IF(AND(J12&lt;=40%,L12&lt;=60%),"Moderado", IF(AND(J12&lt;=60%,L12&lt;=60%),"Moderado", IF(AND(J12&lt;=80%,L12&lt;=60%),"Alto", IF(AND(J12&lt;=100%,L12&lt;=60%),"Alto", IF(AND(J12&lt;=20%,L12&lt;=80%),"Alto", IF(AND(J12&lt;=40%,L12&lt;=80%),"Alto", IF(AND(J12&lt;=60%,L12&lt;=80%),"Alto", IF(AND(J12&lt;=80%,L12&lt;=80%),"Alto", IF(AND(J12&lt;=100%,L12&lt;=80%),"Alto", IF(AND(J12&lt;=20%,L12&lt;=100%),"Extremo", IF(AND(J12&lt;=40%,L12&lt;=100%),"Extremo", IF(AND(J12&lt;=60%,L12&lt;=100%),"Extremo", IF(AND(J12&lt;=80%,L12&lt;=100%),"Extremo", IF(AND(J12&lt;=100%,L12&lt;=100%),"Extremo","")))))))))))))))))))))))))</f>
        <v>Moderado</v>
      </c>
      <c r="N12" s="3" t="s">
        <v>62</v>
      </c>
      <c r="O12" s="4" t="s">
        <v>77</v>
      </c>
      <c r="P12" s="3" t="s">
        <v>64</v>
      </c>
      <c r="Q12" s="3" t="s">
        <v>65</v>
      </c>
      <c r="R12" s="5">
        <f t="shared" si="0"/>
        <v>0.4</v>
      </c>
      <c r="S12" s="3" t="s">
        <v>66</v>
      </c>
      <c r="T12" s="3" t="s">
        <v>67</v>
      </c>
      <c r="U12" s="3" t="s">
        <v>68</v>
      </c>
      <c r="V12" s="44" t="str">
        <f>E12</f>
        <v>Posibilidad de afectación reputacional por insatisfacción de los grupos de valor o sanciones de entes de control debido al incumplimiento de los términos de ley para la gestión de requerimientos (posibilidad de sanciones o demandas a la entidad ocasionando afectación a la imagen de la entidad)</v>
      </c>
      <c r="W12" s="3" t="s">
        <v>24</v>
      </c>
      <c r="X12" s="5">
        <f>+J12</f>
        <v>0.4</v>
      </c>
      <c r="Y12" s="3" t="str">
        <f t="shared" si="1"/>
        <v xml:space="preserve">Control No.1
</v>
      </c>
      <c r="Z12" s="5">
        <f t="shared" si="2"/>
        <v>0.4</v>
      </c>
      <c r="AA12" s="5">
        <f t="shared" si="3"/>
        <v>0.16000000000000003</v>
      </c>
      <c r="AB12" s="48">
        <f>+X12-AA12</f>
        <v>0.24</v>
      </c>
      <c r="AC12" s="49">
        <f>+IF(P13="Correctivo",X13-AA13,L12)</f>
        <v>0.6</v>
      </c>
      <c r="AD12" s="50">
        <f>+AB12</f>
        <v>0.24</v>
      </c>
      <c r="AE12" s="50">
        <f>IF(P13="Correctivo",X13-AA13,L12)</f>
        <v>0.6</v>
      </c>
      <c r="AF12" s="51" t="str">
        <f>IF(AND(AD12&lt;=20%,AE12&lt;=20%),"Bajo", IF(AND(AD12&lt;=40%,AE12&lt;=20%),"Bajo", IF(AND(AD12&lt;=60%,AE12&lt;=20%),"Moderado", IF(AND(AD12&lt;=80%,AE12&lt;=20%),"Moderado", IF(AND(AD12&lt;=100%,AE12&lt;=20%),"Alto", IF(AND(AD12&lt;=20%,AE12&lt;=40%),"Bajo", IF(AND(AD12&lt;=40%,AE12&lt;=40%),"Moderado", IF(AND(AD12&lt;=60%,AE12&lt;=40%),"Moderado", IF(AND(AD12&lt;=80%,AE12&lt;=40%),"Moderado", IF(AND(AD12&lt;=100%,AE12&lt;=40%),"Alto", IF(AND(AD12&lt;=20%,AE12&lt;=60%),"Moderado", IF(AND(AD12&lt;=40%,AE12&lt;=60%),"Moderado", IF(AND(AD12&lt;=60%,AE12&lt;=60%),"Moderado", IF(AND(AD12&lt;=80%,AE12&lt;=60%),"Alto", IF(AND(AD12&lt;=100%,AE12&lt;=60%),"Alto", IF(AND(AD12&lt;=20%,AE12&lt;=80%),"Alto", IF(AND(AD12&lt;=40%,AE12&lt;=80%),"Alto", IF(AND(AD12&lt;=60%,AE12&lt;=80%),"Alto", IF(AND(AD12&lt;=80%,AE12&lt;=80%),"Alto", IF(AND(AD12&lt;=100%,AE12&lt;=80%),"Alto", IF(AND(AD12&lt;=20%,AE12&lt;=100%),"Extremo", IF(AND(AD12&lt;=40%,AE12&lt;=100%),"Extremo", IF(AND(AD12&lt;=60%,AE12&lt;=100%),"Extremo", IF(AND(AD12&lt;=80%,AE12&lt;=100%),"Extremo", IF(AND(AD12&lt;=100%,AE12&lt;=100%),"Extremo","")))))))))))))))))))))))))</f>
        <v>Moderado</v>
      </c>
      <c r="AG12" s="52" t="str">
        <f>+IF(AF12="Bajo","Asumir el riesgo, Reducir el riesgo",IF(AF12="Moderado","Asumir el riesgo, Reducir el riesgo",IF(AF12="Alto","Evitar, compartir o transferir","Eliminar o reducir el riesgo")))</f>
        <v>Asumir el riesgo, Reducir el riesgo</v>
      </c>
      <c r="AH12" s="31" t="s">
        <v>78</v>
      </c>
      <c r="AI12" s="31" t="s">
        <v>79</v>
      </c>
      <c r="AJ12" s="47">
        <v>45748</v>
      </c>
      <c r="AK12" s="47"/>
      <c r="AL12" s="29" t="s">
        <v>310</v>
      </c>
      <c r="AM12" s="31"/>
    </row>
    <row r="13" spans="1:39" ht="130.5" customHeight="1" x14ac:dyDescent="0.25">
      <c r="A13" s="30"/>
      <c r="B13" s="30"/>
      <c r="C13" s="30"/>
      <c r="D13" s="30"/>
      <c r="E13" s="30"/>
      <c r="F13" s="30"/>
      <c r="G13" s="30"/>
      <c r="H13" s="30"/>
      <c r="I13" s="30"/>
      <c r="J13" s="30"/>
      <c r="K13" s="30"/>
      <c r="L13" s="30"/>
      <c r="M13" s="30"/>
      <c r="N13" s="3" t="s">
        <v>70</v>
      </c>
      <c r="O13" s="4" t="s">
        <v>80</v>
      </c>
      <c r="P13" s="3" t="s">
        <v>64</v>
      </c>
      <c r="Q13" s="3" t="s">
        <v>65</v>
      </c>
      <c r="R13" s="5">
        <f t="shared" si="0"/>
        <v>0.4</v>
      </c>
      <c r="S13" s="3" t="s">
        <v>66</v>
      </c>
      <c r="T13" s="3" t="s">
        <v>67</v>
      </c>
      <c r="U13" s="3" t="s">
        <v>68</v>
      </c>
      <c r="V13" s="30"/>
      <c r="W13" s="3" t="s">
        <v>26</v>
      </c>
      <c r="X13" s="5">
        <f>+L12</f>
        <v>0.6</v>
      </c>
      <c r="Y13" s="3" t="str">
        <f t="shared" si="1"/>
        <v xml:space="preserve">Control No.2
</v>
      </c>
      <c r="Z13" s="5">
        <f t="shared" si="2"/>
        <v>0.4</v>
      </c>
      <c r="AA13" s="5">
        <f t="shared" si="3"/>
        <v>0.24</v>
      </c>
      <c r="AB13" s="30"/>
      <c r="AC13" s="30"/>
      <c r="AD13" s="30"/>
      <c r="AE13" s="30"/>
      <c r="AF13" s="30"/>
      <c r="AG13" s="30"/>
      <c r="AH13" s="30"/>
      <c r="AI13" s="30"/>
      <c r="AJ13" s="30"/>
      <c r="AK13" s="30"/>
      <c r="AL13" s="30"/>
      <c r="AM13" s="30"/>
    </row>
    <row r="14" spans="1:39" ht="117" customHeight="1" x14ac:dyDescent="0.25">
      <c r="A14" s="43">
        <v>3</v>
      </c>
      <c r="B14" s="44" t="s">
        <v>53</v>
      </c>
      <c r="C14" s="44" t="s">
        <v>81</v>
      </c>
      <c r="D14" s="44" t="s">
        <v>82</v>
      </c>
      <c r="E14" s="44" t="s">
        <v>83</v>
      </c>
      <c r="F14" s="44" t="s">
        <v>57</v>
      </c>
      <c r="G14" s="44" t="s">
        <v>74</v>
      </c>
      <c r="H14" s="42" t="s">
        <v>59</v>
      </c>
      <c r="I14" s="31" t="s">
        <v>60</v>
      </c>
      <c r="J14" s="50">
        <f>IF(I14="Muy Baja",20%,IF(I14="Baja",40%,IF(I14="Media",60%,IF(I14="Alta",80%,IF(I14="Muy Alta",100%,"Error en datos")))))</f>
        <v>0.2</v>
      </c>
      <c r="K14" s="31" t="s">
        <v>84</v>
      </c>
      <c r="L14" s="50">
        <f>IF(K14="Leve",20%,IF(K14="Menor",40%,IF(K14="Moderado",60%,IF(K14="Mayor",80%,100%))))</f>
        <v>0.8</v>
      </c>
      <c r="M14" s="51" t="str">
        <f>IF(AND(J14&lt;=20%,L14&lt;=20%),"Bajo", IF(AND(J14&lt;=40%,L14&lt;=20%),"Bajo", IF(AND(J14&lt;=60%,L14&lt;=20%),"Moderado", IF(AND(J14&lt;=80%,L14&lt;=20%),"Moderado", IF(AND(J14&lt;=100%,L14&lt;=20%),"Alto", IF(AND(J14&lt;=20%,L14&lt;=40%),"Bajo", IF(AND(J14&lt;=40%,L14&lt;=40%),"Moderado", IF(AND(J14&lt;=60%,L14&lt;=40%),"Moderado", IF(AND(J14&lt;=80%,L14&lt;=40%),"Moderado", IF(AND(J14&lt;=100%,L14&lt;=40%),"Alto", IF(AND(J14&lt;=20%,L14&lt;=60%),"Moderado", IF(AND(J14&lt;=40%,L14&lt;=60%),"Moderado", IF(AND(J14&lt;=60%,L14&lt;=60%),"Moderado", IF(AND(J14&lt;=80%,L14&lt;=60%),"Alto", IF(AND(J14&lt;=100%,L14&lt;=60%),"Alto", IF(AND(J14&lt;=20%,L14&lt;=80%),"Alto", IF(AND(J14&lt;=40%,L14&lt;=80%),"Alto", IF(AND(J14&lt;=60%,L14&lt;=80%),"Alto", IF(AND(J14&lt;=80%,L14&lt;=80%),"Alto", IF(AND(J14&lt;=100%,L14&lt;=80%),"Alto", IF(AND(J14&lt;=20%,L14&lt;=100%),"Extremo", IF(AND(J14&lt;=40%,L14&lt;=100%),"Extremo", IF(AND(J14&lt;=60%,L14&lt;=100%),"Extremo", IF(AND(J14&lt;=80%,L14&lt;=100%),"Extremo", IF(AND(J14&lt;=100%,L14&lt;=100%),"Extremo","")))))))))))))))))))))))))</f>
        <v>Alto</v>
      </c>
      <c r="N14" s="3" t="s">
        <v>62</v>
      </c>
      <c r="O14" s="6" t="s">
        <v>85</v>
      </c>
      <c r="P14" s="3" t="s">
        <v>64</v>
      </c>
      <c r="Q14" s="3" t="s">
        <v>65</v>
      </c>
      <c r="R14" s="5">
        <f t="shared" si="0"/>
        <v>0.4</v>
      </c>
      <c r="S14" s="3" t="s">
        <v>66</v>
      </c>
      <c r="T14" s="3" t="s">
        <v>67</v>
      </c>
      <c r="U14" s="3" t="s">
        <v>68</v>
      </c>
      <c r="V14" s="44" t="str">
        <f>E14</f>
        <v>Probabilidad de afectación reputacional debido a que la entidad no cumpla con las metas y/o objetivos asignados en el cumplimiento del decreto 612 del 2018</v>
      </c>
      <c r="W14" s="3" t="s">
        <v>24</v>
      </c>
      <c r="X14" s="5">
        <f>+J14</f>
        <v>0.2</v>
      </c>
      <c r="Y14" s="3" t="str">
        <f t="shared" si="1"/>
        <v xml:space="preserve">Control No.1
</v>
      </c>
      <c r="Z14" s="5">
        <f t="shared" si="2"/>
        <v>0.4</v>
      </c>
      <c r="AA14" s="5">
        <f t="shared" si="3"/>
        <v>8.0000000000000016E-2</v>
      </c>
      <c r="AB14" s="48">
        <f>+X14-AA14</f>
        <v>0.12</v>
      </c>
      <c r="AC14" s="49">
        <f>+IF(P15="Correctivo",X15-AA15,L14)</f>
        <v>0.8</v>
      </c>
      <c r="AD14" s="50">
        <f>+AB14</f>
        <v>0.12</v>
      </c>
      <c r="AE14" s="50">
        <f>IF(P15="Correctivo",X15-AA15,L14)</f>
        <v>0.8</v>
      </c>
      <c r="AF14" s="51" t="str">
        <f>IF(AND(AD14&lt;=20%,AE14&lt;=20%),"Bajo", IF(AND(AD14&lt;=40%,AE14&lt;=20%),"Bajo", IF(AND(AD14&lt;=60%,AE14&lt;=20%),"Moderado", IF(AND(AD14&lt;=80%,AE14&lt;=20%),"Moderado", IF(AND(AD14&lt;=100%,AE14&lt;=20%),"Alto", IF(AND(AD14&lt;=20%,AE14&lt;=40%),"Bajo", IF(AND(AD14&lt;=40%,AE14&lt;=40%),"Moderado", IF(AND(AD14&lt;=60%,AE14&lt;=40%),"Moderado", IF(AND(AD14&lt;=80%,AE14&lt;=40%),"Moderado", IF(AND(AD14&lt;=100%,AE14&lt;=40%),"Alto", IF(AND(AD14&lt;=20%,AE14&lt;=60%),"Moderado", IF(AND(AD14&lt;=40%,AE14&lt;=60%),"Moderado", IF(AND(AD14&lt;=60%,AE14&lt;=60%),"Moderado", IF(AND(AD14&lt;=80%,AE14&lt;=60%),"Alto", IF(AND(AD14&lt;=100%,AE14&lt;=60%),"Alto", IF(AND(AD14&lt;=20%,AE14&lt;=80%),"Alto", IF(AND(AD14&lt;=40%,AE14&lt;=80%),"Alto", IF(AND(AD14&lt;=60%,AE14&lt;=80%),"Alto", IF(AND(AD14&lt;=80%,AE14&lt;=80%),"Alto", IF(AND(AD14&lt;=100%,AE14&lt;=80%),"Alto", IF(AND(AD14&lt;=20%,AE14&lt;=100%),"Extremo", IF(AND(AD14&lt;=40%,AE14&lt;=100%),"Extremo", IF(AND(AD14&lt;=60%,AE14&lt;=100%),"Extremo", IF(AND(AD14&lt;=80%,AE14&lt;=100%),"Extremo", IF(AND(AD14&lt;=100%,AE14&lt;=100%),"Extremo","")))))))))))))))))))))))))</f>
        <v>Alto</v>
      </c>
      <c r="AG14" s="52" t="str">
        <f>+IF(AF14="Bajo","Asumir el riesgo, Reducir el riesgo",IF(AF14="Moderado","Asumir el riesgo, Reducir el riesgo",IF(AF14="Alto","Evitar, compartir o transferir","Eliminar o reducir el riesgo")))</f>
        <v>Evitar, compartir o transferir</v>
      </c>
      <c r="AH14" s="31" t="s">
        <v>300</v>
      </c>
      <c r="AI14" s="31" t="s">
        <v>79</v>
      </c>
      <c r="AJ14" s="47">
        <v>45748</v>
      </c>
      <c r="AK14" s="47"/>
      <c r="AL14" s="29" t="s">
        <v>310</v>
      </c>
      <c r="AM14" s="31"/>
    </row>
    <row r="15" spans="1:39" ht="143.25" customHeight="1" x14ac:dyDescent="0.25">
      <c r="A15" s="30"/>
      <c r="B15" s="30"/>
      <c r="C15" s="30"/>
      <c r="D15" s="30"/>
      <c r="E15" s="30"/>
      <c r="F15" s="30"/>
      <c r="G15" s="30"/>
      <c r="H15" s="30"/>
      <c r="I15" s="30"/>
      <c r="J15" s="30"/>
      <c r="K15" s="30"/>
      <c r="L15" s="30"/>
      <c r="M15" s="30"/>
      <c r="N15" s="3" t="s">
        <v>70</v>
      </c>
      <c r="O15" s="6" t="s">
        <v>338</v>
      </c>
      <c r="P15" s="3" t="s">
        <v>64</v>
      </c>
      <c r="Q15" s="3" t="s">
        <v>65</v>
      </c>
      <c r="R15" s="5">
        <f t="shared" si="0"/>
        <v>0.4</v>
      </c>
      <c r="S15" s="3" t="s">
        <v>66</v>
      </c>
      <c r="T15" s="3" t="s">
        <v>67</v>
      </c>
      <c r="U15" s="3" t="s">
        <v>68</v>
      </c>
      <c r="V15" s="30"/>
      <c r="W15" s="3" t="s">
        <v>26</v>
      </c>
      <c r="X15" s="5">
        <f>+L14</f>
        <v>0.8</v>
      </c>
      <c r="Y15" s="3" t="str">
        <f t="shared" si="1"/>
        <v xml:space="preserve">Control No.2
</v>
      </c>
      <c r="Z15" s="5">
        <f t="shared" si="2"/>
        <v>0.4</v>
      </c>
      <c r="AA15" s="5">
        <f t="shared" si="3"/>
        <v>0.32000000000000006</v>
      </c>
      <c r="AB15" s="30"/>
      <c r="AC15" s="30"/>
      <c r="AD15" s="30"/>
      <c r="AE15" s="30"/>
      <c r="AF15" s="30"/>
      <c r="AG15" s="30"/>
      <c r="AH15" s="30"/>
      <c r="AI15" s="30"/>
      <c r="AJ15" s="30"/>
      <c r="AK15" s="30"/>
      <c r="AL15" s="30"/>
      <c r="AM15" s="30"/>
    </row>
    <row r="16" spans="1:39" ht="130.5" customHeight="1" x14ac:dyDescent="0.25">
      <c r="A16" s="39">
        <v>4</v>
      </c>
      <c r="B16" s="40" t="s">
        <v>86</v>
      </c>
      <c r="C16" s="41" t="s">
        <v>87</v>
      </c>
      <c r="D16" s="41" t="s">
        <v>88</v>
      </c>
      <c r="E16" s="41" t="s">
        <v>89</v>
      </c>
      <c r="F16" s="41" t="s">
        <v>57</v>
      </c>
      <c r="G16" s="41" t="s">
        <v>74</v>
      </c>
      <c r="H16" s="45" t="s">
        <v>59</v>
      </c>
      <c r="I16" s="31" t="s">
        <v>76</v>
      </c>
      <c r="J16" s="34">
        <f>IF(I16="Muy Baja",20%,IF(I16="Baja",40%,IF(I16="Media",60%,IF(I16="Alta",80%,IF(I16="Muy Alta",100%,"Error en datos")))))</f>
        <v>0.4</v>
      </c>
      <c r="K16" s="31" t="s">
        <v>90</v>
      </c>
      <c r="L16" s="34">
        <f>IF(K16="Leve",20%,IF(K16="Menor",40%,IF(K16="Moderado",60%,IF(K16="Mayor",80%,100%))))</f>
        <v>1</v>
      </c>
      <c r="M16" s="35" t="str">
        <f>IF(AND(J16&lt;=20%,L16&lt;=20%),"Bajo", IF(AND(J16&lt;=40%,L16&lt;=20%),"Bajo", IF(AND(J16&lt;=60%,L16&lt;=20%),"Moderado", IF(AND(J16&lt;=80%,L16&lt;=20%),"Moderado", IF(AND(J16&lt;=100%,L16&lt;=20%),"Alto", IF(AND(J16&lt;=20%,L16&lt;=40%),"Bajo", IF(AND(J16&lt;=40%,L16&lt;=40%),"Moderado", IF(AND(J16&lt;=60%,L16&lt;=40%),"Moderado", IF(AND(J16&lt;=80%,L16&lt;=40%),"Moderado", IF(AND(J16&lt;=100%,L16&lt;=40%),"Alto", IF(AND(J16&lt;=20%,L16&lt;=60%),"Moderado", IF(AND(J16&lt;=40%,L16&lt;=60%),"Moderado", IF(AND(J16&lt;=60%,L16&lt;=60%),"Moderado", IF(AND(J16&lt;=80%,L16&lt;=60%),"Alto", IF(AND(J16&lt;=100%,L16&lt;=60%),"Alto", IF(AND(J16&lt;=20%,L16&lt;=80%),"Alto", IF(AND(J16&lt;=40%,L16&lt;=80%),"Alto", IF(AND(J16&lt;=60%,L16&lt;=80%),"Alto", IF(AND(J16&lt;=80%,L16&lt;=80%),"Alto", IF(AND(J16&lt;=100%,L16&lt;=80%),"Alto", IF(AND(J16&lt;=20%,L16&lt;=100%),"Extremo", IF(AND(J16&lt;=40%,L16&lt;=100%),"Extremo", IF(AND(J16&lt;=60%,L16&lt;=100%),"Extremo", IF(AND(J16&lt;=80%,L16&lt;=100%),"Extremo", IF(AND(J16&lt;=100%,L16&lt;=100%),"Extremo","")))))))))))))))))))))))))</f>
        <v>Extremo</v>
      </c>
      <c r="N16" s="3" t="s">
        <v>62</v>
      </c>
      <c r="O16" s="7" t="s">
        <v>336</v>
      </c>
      <c r="P16" s="3" t="s">
        <v>64</v>
      </c>
      <c r="Q16" s="3" t="s">
        <v>65</v>
      </c>
      <c r="R16" s="8">
        <f t="shared" si="0"/>
        <v>0.4</v>
      </c>
      <c r="S16" s="3" t="s">
        <v>66</v>
      </c>
      <c r="T16" s="3" t="s">
        <v>67</v>
      </c>
      <c r="U16" s="3" t="s">
        <v>68</v>
      </c>
      <c r="V16" s="41" t="str">
        <f>E16</f>
        <v>Posibilidad de afectación reputacional y económica debido a que la planta de personal no logre dar cobertura a las necesidades administrativas y misionales de la entidad</v>
      </c>
      <c r="W16" s="3" t="s">
        <v>24</v>
      </c>
      <c r="X16" s="8">
        <f>+J16</f>
        <v>0.4</v>
      </c>
      <c r="Y16" s="3" t="str">
        <f t="shared" si="1"/>
        <v xml:space="preserve">Control No.1
</v>
      </c>
      <c r="Z16" s="8">
        <f t="shared" si="2"/>
        <v>0.4</v>
      </c>
      <c r="AA16" s="8">
        <f t="shared" si="3"/>
        <v>0.16000000000000003</v>
      </c>
      <c r="AB16" s="32">
        <f>+X16-AA16</f>
        <v>0.24</v>
      </c>
      <c r="AC16" s="33">
        <f>+IF(P17="Correctivo",X17-AA17,L16)</f>
        <v>1</v>
      </c>
      <c r="AD16" s="34">
        <f>+AB16</f>
        <v>0.24</v>
      </c>
      <c r="AE16" s="34">
        <f>IF(P17="Correctivo",X17-AA17,L16)</f>
        <v>1</v>
      </c>
      <c r="AF16" s="35" t="str">
        <f>IF(AND(AD16&lt;=20%,AE16&lt;=20%),"Bajo", IF(AND(AD16&lt;=40%,AE16&lt;=20%),"Bajo", IF(AND(AD16&lt;=60%,AE16&lt;=20%),"Moderado", IF(AND(AD16&lt;=80%,AE16&lt;=20%),"Moderado", IF(AND(AD16&lt;=100%,AE16&lt;=20%),"Alto", IF(AND(AD16&lt;=20%,AE16&lt;=40%),"Bajo", IF(AND(AD16&lt;=40%,AE16&lt;=40%),"Moderado", IF(AND(AD16&lt;=60%,AE16&lt;=40%),"Moderado", IF(AND(AD16&lt;=80%,AE16&lt;=40%),"Moderado", IF(AND(AD16&lt;=100%,AE16&lt;=40%),"Alto", IF(AND(AD16&lt;=20%,AE16&lt;=60%),"Moderado", IF(AND(AD16&lt;=40%,AE16&lt;=60%),"Moderado", IF(AND(AD16&lt;=60%,AE16&lt;=60%),"Moderado", IF(AND(AD16&lt;=80%,AE16&lt;=60%),"Alto", IF(AND(AD16&lt;=100%,AE16&lt;=60%),"Alto", IF(AND(AD16&lt;=20%,AE16&lt;=80%),"Alto", IF(AND(AD16&lt;=40%,AE16&lt;=80%),"Alto", IF(AND(AD16&lt;=60%,AE16&lt;=80%),"Alto", IF(AND(AD16&lt;=80%,AE16&lt;=80%),"Alto", IF(AND(AD16&lt;=100%,AE16&lt;=80%),"Alto", IF(AND(AD16&lt;=20%,AE16&lt;=100%),"Extremo", IF(AND(AD16&lt;=40%,AE16&lt;=100%),"Extremo", IF(AND(AD16&lt;=60%,AE16&lt;=100%),"Extremo", IF(AND(AD16&lt;=80%,AE16&lt;=100%),"Extremo", IF(AND(AD16&lt;=100%,AE16&lt;=100%),"Extremo","")))))))))))))))))))))))))</f>
        <v>Extremo</v>
      </c>
      <c r="AG16" s="36" t="str">
        <f>+IF(AF16="Bajo","Asumir el riesgo, Reducir el riesgo",IF(AF16="Moderado","Asumir el riesgo, Reducir el riesgo",IF(AF16="Alto","Evitar, compartir o transferir","Eliminar o reducir el riesgo")))</f>
        <v>Eliminar o reducir el riesgo</v>
      </c>
      <c r="AH16" s="31" t="s">
        <v>335</v>
      </c>
      <c r="AI16" s="31" t="s">
        <v>334</v>
      </c>
      <c r="AJ16" s="47">
        <v>45748</v>
      </c>
      <c r="AK16" s="47"/>
      <c r="AL16" s="29" t="s">
        <v>310</v>
      </c>
      <c r="AM16" s="31"/>
    </row>
    <row r="17" spans="1:39" ht="118.5" customHeight="1" x14ac:dyDescent="0.25">
      <c r="A17" s="30"/>
      <c r="B17" s="30"/>
      <c r="C17" s="30"/>
      <c r="D17" s="30"/>
      <c r="E17" s="30"/>
      <c r="F17" s="30"/>
      <c r="G17" s="30"/>
      <c r="H17" s="30"/>
      <c r="I17" s="30"/>
      <c r="J17" s="30"/>
      <c r="K17" s="30"/>
      <c r="L17" s="30"/>
      <c r="M17" s="30"/>
      <c r="N17" s="3" t="s">
        <v>70</v>
      </c>
      <c r="O17" s="7" t="s">
        <v>337</v>
      </c>
      <c r="P17" s="3" t="s">
        <v>64</v>
      </c>
      <c r="Q17" s="3" t="s">
        <v>65</v>
      </c>
      <c r="R17" s="8">
        <f t="shared" si="0"/>
        <v>0.4</v>
      </c>
      <c r="S17" s="3" t="s">
        <v>66</v>
      </c>
      <c r="T17" s="3" t="s">
        <v>67</v>
      </c>
      <c r="U17" s="3" t="s">
        <v>68</v>
      </c>
      <c r="V17" s="30"/>
      <c r="W17" s="3" t="s">
        <v>26</v>
      </c>
      <c r="X17" s="8">
        <f>+L16</f>
        <v>1</v>
      </c>
      <c r="Y17" s="3" t="str">
        <f t="shared" si="1"/>
        <v xml:space="preserve">Control No.2
</v>
      </c>
      <c r="Z17" s="8">
        <f t="shared" si="2"/>
        <v>0.4</v>
      </c>
      <c r="AA17" s="8">
        <f t="shared" si="3"/>
        <v>0.4</v>
      </c>
      <c r="AB17" s="30"/>
      <c r="AC17" s="30"/>
      <c r="AD17" s="30"/>
      <c r="AE17" s="30"/>
      <c r="AF17" s="30"/>
      <c r="AG17" s="30"/>
      <c r="AH17" s="30"/>
      <c r="AI17" s="30"/>
      <c r="AJ17" s="30"/>
      <c r="AK17" s="30"/>
      <c r="AL17" s="30"/>
      <c r="AM17" s="30"/>
    </row>
    <row r="18" spans="1:39" ht="14.25" customHeight="1" x14ac:dyDescent="0.25">
      <c r="A18" s="9"/>
      <c r="B18" s="10"/>
      <c r="C18" s="10"/>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row>
    <row r="19" spans="1:39" ht="14.25" customHeight="1" x14ac:dyDescent="0.25">
      <c r="A19" s="9" t="s">
        <v>92</v>
      </c>
      <c r="B19" s="46" t="s">
        <v>93</v>
      </c>
      <c r="C19" s="38"/>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14.25" customHeight="1" x14ac:dyDescent="0.25">
      <c r="A20" s="9" t="s">
        <v>94</v>
      </c>
      <c r="B20" s="46" t="s">
        <v>95</v>
      </c>
      <c r="C20" s="38"/>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4.25" customHeight="1" x14ac:dyDescent="0.25">
      <c r="A21" s="9" t="s">
        <v>96</v>
      </c>
      <c r="B21" s="37">
        <v>45746</v>
      </c>
      <c r="C21" s="38"/>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5">
      <c r="A22" s="11" t="s">
        <v>97</v>
      </c>
      <c r="B22" s="12" t="s">
        <v>98</v>
      </c>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4.2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4.25" customHeight="1" x14ac:dyDescent="0.25">
      <c r="A24" s="11" t="s">
        <v>99</v>
      </c>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4.25" customHeight="1" x14ac:dyDescent="0.25">
      <c r="A25" s="11" t="s">
        <v>100</v>
      </c>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4.25" customHeight="1" x14ac:dyDescent="0.25">
      <c r="A26" s="11" t="s">
        <v>101</v>
      </c>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4.2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4.2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4.2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4.2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4.2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4.2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4.2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4.2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4.2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4.2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4.2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4.2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4.2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4.2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4.2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4.2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4.2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4.2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4.2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4.2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4.2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4.2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4.2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4.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4.2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4.2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4.2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4.2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4.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4.2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4.2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4.2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4.2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4.2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4.2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4.2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4.2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4.2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4.2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4.2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4.2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4.2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4.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4.2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4.2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4.2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4.2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4.2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4.2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4.2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4.2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4.2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4.2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4.2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4.2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4.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4.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4.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4.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4.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4.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4.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4.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4.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4.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4.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4.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4.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4.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4.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4.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4.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4.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4.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4.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4.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4.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4.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4.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4.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4.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4.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4.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4.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4.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4.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4.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4.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4.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4.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4.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4.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4.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4.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4.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4.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4.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4.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4.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4.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4.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4.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4.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4.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4.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4.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4.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4.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4.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4.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4.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4.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4.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4.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4.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4.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4.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4.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4.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4.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4.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4.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4.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4.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4.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4.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4.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4.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4.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4.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4.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4.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4.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4.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4.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4.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4.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4.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4.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4.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4.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4.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4.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4.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4.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4.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4.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4.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4.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4.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4.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4.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4.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4.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4.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4.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4.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4.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4.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4.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4.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4.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4.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4.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4.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4.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4.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4.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4.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4.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4.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4.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4.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4.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4.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4.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4.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4.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4.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4.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4.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4.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4.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4.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4.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4.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4.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4.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4.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4.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4.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4.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4.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4.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4.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4.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4.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4.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4.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4.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4.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4.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4.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4.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4.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4.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4.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4.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4.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4.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4.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4.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4.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4.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4.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4.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4.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4.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4.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4.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4.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4.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4.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4.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4.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4.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4.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4.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4.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4.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4.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4.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4.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4.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4.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4.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4.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4.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4.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4.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4.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4.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4.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4.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4.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4.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4.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4.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4.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4.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4.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4.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4.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4.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4.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4.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4.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4.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4.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4.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4.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4.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4.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4.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4.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4.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4.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4.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4.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4.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4.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4.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4.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4.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4.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4.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4.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4.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4.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4.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4.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4.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4.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4.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4.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4.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4.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4.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4.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4.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4.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4.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4.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4.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4.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4.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4.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4.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4.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4.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4.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4.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4.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4.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4.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4.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4.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4.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4.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4.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4.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4.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4.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4.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4.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4.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4.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4.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4.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4.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4.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4.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4.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4.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4.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4.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4.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4.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4.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4.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4.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4.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4.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4.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4.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4.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4.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4.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4.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4.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4.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4.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4.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4.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4.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4.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4.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4.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4.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4.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4.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4.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4.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4.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4.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4.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4.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4.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4.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4.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4.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4.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4.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4.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4.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4.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4.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4.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4.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4.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4.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4.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4.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4.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4.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4.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4.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4.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4.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4.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4.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4.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4.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4.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4.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4.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4.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4.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4.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4.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4.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4.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4.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4.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4.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4.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4.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4.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4.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4.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4.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4.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4.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4.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4.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4.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4.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4.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4.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4.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4.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4.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4.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4.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4.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4.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4.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4.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4.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4.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4.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4.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4.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4.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4.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4.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4.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4.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4.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4.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4.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4.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4.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4.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4.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4.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4.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4.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4.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4.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4.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4.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4.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4.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4.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4.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4.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4.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4.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4.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4.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4.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4.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4.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4.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4.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4.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4.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4.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4.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4.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4.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4.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4.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4.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4.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4.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4.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4.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4.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4.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4.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4.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4.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4.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4.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4.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4.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4.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4.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4.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4.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4.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4.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4.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4.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4.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4.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4.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4.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4.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4.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4.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4.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4.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4.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4.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4.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4.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4.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4.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4.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4.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4.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4.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4.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4.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4.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4.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4.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4.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4.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4.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4.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4.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4.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4.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4.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4.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4.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4.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4.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4.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4.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4.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4.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4.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4.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4.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4.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4.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4.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4.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4.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4.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4.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4.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4.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4.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4.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4.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4.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4.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4.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4.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4.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4.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4.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4.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4.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4.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4.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4.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4.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4.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4.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4.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4.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4.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4.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4.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4.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4.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4.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4.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4.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4.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4.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4.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4.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4.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4.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4.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4.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4.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4.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4.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4.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4.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4.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4.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4.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4.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4.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4.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4.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4.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4.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4.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4.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4.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4.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4.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4.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4.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4.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4.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4.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4.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4.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4.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4.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4.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4.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4.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4.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4.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4.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4.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4.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4.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4.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4.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4.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4.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4.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4.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4.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4.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4.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4.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4.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4.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4.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4.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4.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4.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4.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4.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4.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4.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4.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4.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4.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4.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4.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4.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4.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4.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4.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4.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4.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4.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4.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4.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4.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4.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4.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4.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4.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4.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4.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4.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4.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4.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4.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4.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4.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4.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4.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4.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4.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4.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4.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4.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4.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4.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4.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4.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4.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4.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4.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4.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4.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4.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4.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4.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4.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4.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4.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4.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4.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4.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4.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4.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4.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4.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4.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4.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4.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4.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4.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4.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4.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4.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4.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4.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4.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4.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4.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4.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4.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4.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4.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4.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4.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4.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4.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4.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4.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4.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4.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4.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4.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4.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4.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4.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4.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4.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4.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4.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4.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4.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4.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4.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4.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4.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4.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4.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4.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4.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4.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4.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4.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4.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4.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4.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4.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4.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4.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4.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4.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4.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4.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4.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4.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4.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4.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4.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4.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4.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4.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4.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4.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4.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4.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4.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4.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4.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4.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4.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4.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4.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4.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4.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4.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4.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4.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4.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4.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4.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4.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4.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4.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4.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4.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4.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4.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4.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4.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4.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4.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4.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4.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4.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4.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4.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4.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4.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4.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4.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4.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4.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4.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4.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4.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4.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4.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4.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4.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4.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4.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4.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4.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4.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4.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4.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4.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4.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4.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4.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4.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4.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4.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4.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4.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4.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4.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4.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4.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4.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4.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4.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4.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4.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4.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4.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4.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4.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4.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4.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4.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4.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4.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4.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4.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4.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4.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4.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4.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4.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4.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4.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4.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4.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4.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4.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4.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4.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4.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4.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4.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4.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4.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4.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4.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4.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4.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4.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4.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4.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4.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4.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4.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4.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4.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4.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4.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4.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4.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4.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4.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4.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4.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4.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4.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4.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4.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4.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4.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4.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4.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4.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4.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4.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4.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4.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4.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4.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4.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4.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4.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4.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4.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4.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4.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4.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4.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4.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4.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4.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4.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4.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4.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4.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4.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4.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4.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4.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4.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4.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4.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4.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4.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4.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4.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4.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4.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4.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4.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4.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4.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4.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4.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4.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4.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4.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4.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4.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4.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4.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4.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4.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4.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4.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4.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4.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4.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4.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4.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4.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4.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4.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4.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4.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4.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4.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4.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4.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4.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4.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4.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4.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row r="995" spans="1:39" ht="14.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row>
    <row r="996" spans="1:39" ht="14.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row>
    <row r="997" spans="1:39" ht="14.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row>
    <row r="998" spans="1:39" ht="14.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sheetData>
  <mergeCells count="155">
    <mergeCell ref="H8:H9"/>
    <mergeCell ref="I8:I9"/>
    <mergeCell ref="J8:J9"/>
    <mergeCell ref="K8:K9"/>
    <mergeCell ref="L8:L9"/>
    <mergeCell ref="M8:M9"/>
    <mergeCell ref="N8:N9"/>
    <mergeCell ref="A8:A9"/>
    <mergeCell ref="B8:B9"/>
    <mergeCell ref="C8:C9"/>
    <mergeCell ref="D8:D9"/>
    <mergeCell ref="E8:E9"/>
    <mergeCell ref="F8:F9"/>
    <mergeCell ref="G8:G9"/>
    <mergeCell ref="A1:C3"/>
    <mergeCell ref="D1:AG1"/>
    <mergeCell ref="AH1:AM1"/>
    <mergeCell ref="D2:AG2"/>
    <mergeCell ref="AH2:AM2"/>
    <mergeCell ref="D3:AG3"/>
    <mergeCell ref="AH3:AM3"/>
    <mergeCell ref="AD7:AG7"/>
    <mergeCell ref="AH7:AM7"/>
    <mergeCell ref="C4:AM4"/>
    <mergeCell ref="A5:AM5"/>
    <mergeCell ref="A6:AM6"/>
    <mergeCell ref="A7:H7"/>
    <mergeCell ref="I7:M7"/>
    <mergeCell ref="N7:U7"/>
    <mergeCell ref="V7:AC7"/>
    <mergeCell ref="O8:O9"/>
    <mergeCell ref="P8:U8"/>
    <mergeCell ref="V8:V9"/>
    <mergeCell ref="W8:X9"/>
    <mergeCell ref="Y8:Z9"/>
    <mergeCell ref="AA8:AA9"/>
    <mergeCell ref="AB8:AB9"/>
    <mergeCell ref="AJ8:AJ9"/>
    <mergeCell ref="AK8:AK9"/>
    <mergeCell ref="AL8:AL9"/>
    <mergeCell ref="AM8:AM9"/>
    <mergeCell ref="AC8:AC9"/>
    <mergeCell ref="AD8:AD9"/>
    <mergeCell ref="AE8:AE9"/>
    <mergeCell ref="AF8:AF9"/>
    <mergeCell ref="AG8:AG9"/>
    <mergeCell ref="AH8:AH9"/>
    <mergeCell ref="AI8:AI9"/>
    <mergeCell ref="AI10:AI11"/>
    <mergeCell ref="AJ10:AJ11"/>
    <mergeCell ref="AK10:AK11"/>
    <mergeCell ref="AL10:AL11"/>
    <mergeCell ref="AM10:AM11"/>
    <mergeCell ref="AB10:AB11"/>
    <mergeCell ref="AC10:AC11"/>
    <mergeCell ref="AD10:AD11"/>
    <mergeCell ref="AE10:AE11"/>
    <mergeCell ref="AF10:AF11"/>
    <mergeCell ref="AG10:AG11"/>
    <mergeCell ref="AH10:AH11"/>
    <mergeCell ref="H10:H11"/>
    <mergeCell ref="I10:I11"/>
    <mergeCell ref="J10:J11"/>
    <mergeCell ref="K10:K11"/>
    <mergeCell ref="L10:L11"/>
    <mergeCell ref="M10:M11"/>
    <mergeCell ref="V10:V11"/>
    <mergeCell ref="A10:A11"/>
    <mergeCell ref="B10:B11"/>
    <mergeCell ref="C10:C11"/>
    <mergeCell ref="D10:D11"/>
    <mergeCell ref="E10:E11"/>
    <mergeCell ref="F10:F11"/>
    <mergeCell ref="G10:G11"/>
    <mergeCell ref="AK12:AK13"/>
    <mergeCell ref="AL12:AL13"/>
    <mergeCell ref="AM12:AM13"/>
    <mergeCell ref="AB12:AB13"/>
    <mergeCell ref="AC12:AC13"/>
    <mergeCell ref="AD12:AD13"/>
    <mergeCell ref="AE12:AE13"/>
    <mergeCell ref="AF12:AF13"/>
    <mergeCell ref="AG12:AG13"/>
    <mergeCell ref="AH12:AH13"/>
    <mergeCell ref="AI12:AI13"/>
    <mergeCell ref="AJ12:AJ13"/>
    <mergeCell ref="A12:A13"/>
    <mergeCell ref="B12:B13"/>
    <mergeCell ref="C12:C13"/>
    <mergeCell ref="D12:D13"/>
    <mergeCell ref="E12:E13"/>
    <mergeCell ref="F12:F13"/>
    <mergeCell ref="G12:G13"/>
    <mergeCell ref="AI14:AI15"/>
    <mergeCell ref="AJ14:AJ15"/>
    <mergeCell ref="I14:I15"/>
    <mergeCell ref="J14:J15"/>
    <mergeCell ref="K14:K15"/>
    <mergeCell ref="L14:L15"/>
    <mergeCell ref="M14:M15"/>
    <mergeCell ref="V14:V15"/>
    <mergeCell ref="H12:H13"/>
    <mergeCell ref="I12:I13"/>
    <mergeCell ref="J12:J13"/>
    <mergeCell ref="K12:K13"/>
    <mergeCell ref="L12:L13"/>
    <mergeCell ref="M12:M13"/>
    <mergeCell ref="V12:V13"/>
    <mergeCell ref="AL14:AL15"/>
    <mergeCell ref="AM14:AM15"/>
    <mergeCell ref="AB14:AB15"/>
    <mergeCell ref="AC14:AC15"/>
    <mergeCell ref="AD14:AD15"/>
    <mergeCell ref="AE14:AE15"/>
    <mergeCell ref="AF14:AF15"/>
    <mergeCell ref="AG14:AG15"/>
    <mergeCell ref="AH14:AH15"/>
    <mergeCell ref="I16:I17"/>
    <mergeCell ref="J16:J17"/>
    <mergeCell ref="K16:K17"/>
    <mergeCell ref="L16:L17"/>
    <mergeCell ref="M16:M17"/>
    <mergeCell ref="V16:V17"/>
    <mergeCell ref="B19:C19"/>
    <mergeCell ref="B20:C20"/>
    <mergeCell ref="AK14:AK15"/>
    <mergeCell ref="AI16:AI17"/>
    <mergeCell ref="AJ16:AJ17"/>
    <mergeCell ref="AK16:AK17"/>
    <mergeCell ref="B21:C21"/>
    <mergeCell ref="A16:A17"/>
    <mergeCell ref="B16:B17"/>
    <mergeCell ref="C16:C17"/>
    <mergeCell ref="D16:D17"/>
    <mergeCell ref="E16:E17"/>
    <mergeCell ref="F16:F17"/>
    <mergeCell ref="G16:G17"/>
    <mergeCell ref="H14:H15"/>
    <mergeCell ref="A14:A15"/>
    <mergeCell ref="B14:B15"/>
    <mergeCell ref="C14:C15"/>
    <mergeCell ref="D14:D15"/>
    <mergeCell ref="E14:E15"/>
    <mergeCell ref="F14:F15"/>
    <mergeCell ref="G14:G15"/>
    <mergeCell ref="H16:H17"/>
    <mergeCell ref="AL16:AL17"/>
    <mergeCell ref="AM16:AM17"/>
    <mergeCell ref="AB16:AB17"/>
    <mergeCell ref="AC16:AC17"/>
    <mergeCell ref="AD16:AD17"/>
    <mergeCell ref="AE16:AE17"/>
    <mergeCell ref="AF16:AF17"/>
    <mergeCell ref="AG16:AG17"/>
    <mergeCell ref="AH16:AH17"/>
  </mergeCells>
  <conditionalFormatting sqref="J10 R10:R17 X10:X17 Z10:AA17 J12 J14">
    <cfRule type="cellIs" dxfId="141" priority="1" operator="equal">
      <formula>"Muy Baja 20%"</formula>
    </cfRule>
    <cfRule type="containsText" dxfId="140" priority="2" operator="containsText" text="Muy Baja 20%">
      <formula>NOT(ISERROR(SEARCH(("Muy Baja 20%"),(J10))))</formula>
    </cfRule>
  </conditionalFormatting>
  <conditionalFormatting sqref="L10 L12 L14">
    <cfRule type="cellIs" dxfId="139" priority="3" operator="equal">
      <formula>"Muy Baja 20%"</formula>
    </cfRule>
    <cfRule type="containsText" dxfId="138" priority="4" operator="containsText" text="Muy Baja 20%">
      <formula>NOT(ISERROR(SEARCH(("Muy Baja 20%"),(L10))))</formula>
    </cfRule>
  </conditionalFormatting>
  <conditionalFormatting sqref="M10:M17 AF10:AF17">
    <cfRule type="expression" dxfId="137" priority="15">
      <formula>NOT(ISERROR(SEARCH(("Extremo"),(M10))))</formula>
    </cfRule>
    <cfRule type="expression" dxfId="136" priority="16">
      <formula>NOT(ISERROR(SEARCH(("Alto"),(M10))))</formula>
    </cfRule>
    <cfRule type="expression" dxfId="135" priority="17">
      <formula>NOT(ISERROR(SEARCH(("Moderado"),(M10))))</formula>
    </cfRule>
    <cfRule type="expression" dxfId="134" priority="18">
      <formula>NOT(ISERROR(SEARCH(("Bajo"),(M10))))</formula>
    </cfRule>
  </conditionalFormatting>
  <conditionalFormatting sqref="AD10:AE10 AD12:AE12 AD14:AE14">
    <cfRule type="cellIs" dxfId="133" priority="11" operator="equal">
      <formula>"Muy Baja 20%"</formula>
    </cfRule>
    <cfRule type="containsText" dxfId="132" priority="12" operator="containsText" text="Muy Baja 20%">
      <formula>NOT(ISERROR(SEARCH(("Muy Baja 20%"),(AD10))))</formula>
    </cfRule>
  </conditionalFormatting>
  <conditionalFormatting sqref="AE16">
    <cfRule type="cellIs" dxfId="131" priority="5" operator="equal">
      <formula>"Muy Baja 20%"</formula>
    </cfRule>
    <cfRule type="containsText" dxfId="130" priority="6" operator="containsText" text="Muy Baja 20%">
      <formula>NOT(ISERROR(SEARCH(("Muy Baja 20%"),(AE16))))</formula>
    </cfRule>
  </conditionalFormatting>
  <dataValidations count="11">
    <dataValidation type="list" allowBlank="1" showErrorMessage="1" sqref="G10 G12 G14 G16" xr:uid="{00000000-0002-0000-0000-000001000000}">
      <formula1>"Ejecución y administración de procesos,Daños activos fijos,Fallas tecnológicas,Fraude Externo,Fraude Interno,Relaciones laborales,Usuarios,Productos y practicas organizacionales"</formula1>
    </dataValidation>
    <dataValidation type="list" allowBlank="1" showErrorMessage="1" sqref="H10 H12 H14 H16" xr:uid="{00000000-0002-0000-0000-000002000000}">
      <formula1>"Máximo 2 por año,3 a 24 veces por año,24 a 500 veces por año,500 a 5000 veces por año,Más de 5000 veces por año"</formula1>
    </dataValidation>
    <dataValidation type="list" allowBlank="1" showErrorMessage="1" sqref="F10 F12 F14 F16" xr:uid="{00000000-0002-0000-0000-000004000000}">
      <formula1>"Gestión,Corrupción,Fiscal"</formula1>
    </dataValidation>
    <dataValidation type="list" allowBlank="1" showErrorMessage="1" sqref="I10 I12 I14 I16" xr:uid="{00000000-0002-0000-0000-000005000000}">
      <formula1>"Muy baja,Baja,Media,Alta,Muy alta"</formula1>
    </dataValidation>
    <dataValidation type="list" allowBlank="1" showErrorMessage="1" sqref="B10 B12 B14 B16" xr:uid="{00000000-0002-0000-0000-000009000000}">
      <formula1>"Reputacional,Económico"</formula1>
    </dataValidation>
    <dataValidation type="list" allowBlank="1" showErrorMessage="1" sqref="K10 K12 K14 K16" xr:uid="{00000000-0002-0000-0000-00000A000000}">
      <formula1>"Leve,Menor,Moderado,Mayor,Catastrófico"</formula1>
    </dataValidation>
    <dataValidation type="list" allowBlank="1" showErrorMessage="1" sqref="T10:T17" xr:uid="{00000000-0002-0000-0000-000000000000}">
      <formula1>"Continua,Aleatoria"</formula1>
    </dataValidation>
    <dataValidation type="list" allowBlank="1" showErrorMessage="1" sqref="Q10:Q17" xr:uid="{00000000-0002-0000-0000-000003000000}">
      <formula1>"Manual,Automático"</formula1>
    </dataValidation>
    <dataValidation type="list" allowBlank="1" showErrorMessage="1" sqref="S10:S17" xr:uid="{00000000-0002-0000-0000-000006000000}">
      <formula1>"Documentado,Sin documentar"</formula1>
    </dataValidation>
    <dataValidation type="list" allowBlank="1" showErrorMessage="1" sqref="P10:P17" xr:uid="{00000000-0002-0000-0000-000007000000}">
      <formula1>"Preventivo,Correctivo,Detectivo"</formula1>
    </dataValidation>
    <dataValidation type="list" allowBlank="1" showErrorMessage="1" sqref="U10:U17" xr:uid="{00000000-0002-0000-0000-000008000000}">
      <formula1>"Con registro,Sin registro"</formula1>
    </dataValidation>
  </dataValidation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AM994"/>
  <sheetViews>
    <sheetView showGridLines="0" topLeftCell="AH14" workbookViewId="0">
      <selection activeCell="AH18" sqref="AH18"/>
    </sheetView>
  </sheetViews>
  <sheetFormatPr baseColWidth="10" defaultColWidth="14.42578125" defaultRowHeight="15" customHeight="1" x14ac:dyDescent="0.25"/>
  <cols>
    <col min="1" max="1" width="13.140625" customWidth="1"/>
    <col min="2" max="2" width="21.42578125" customWidth="1"/>
    <col min="3" max="3" width="16.5703125" customWidth="1"/>
    <col min="4" max="4" width="18" customWidth="1"/>
    <col min="5" max="5" width="19.5703125" customWidth="1"/>
    <col min="6" max="6" width="11.85546875" customWidth="1"/>
    <col min="7" max="7" width="16.85546875" customWidth="1"/>
    <col min="8" max="8" width="15.5703125" customWidth="1"/>
    <col min="9" max="9" width="11.85546875" customWidth="1"/>
    <col min="10" max="10" width="10.5703125" customWidth="1"/>
    <col min="11" max="11" width="12.42578125" customWidth="1"/>
    <col min="12" max="12" width="9.85546875" customWidth="1"/>
    <col min="13" max="13" width="14.85546875" customWidth="1"/>
    <col min="14" max="14" width="16" customWidth="1"/>
    <col min="15" max="15" width="25.42578125" customWidth="1"/>
    <col min="16" max="16" width="10.5703125" customWidth="1"/>
    <col min="17" max="17" width="13.5703125" customWidth="1"/>
    <col min="18" max="18" width="11.140625" customWidth="1"/>
    <col min="19" max="19" width="17" customWidth="1"/>
    <col min="20" max="20" width="16.85546875" customWidth="1"/>
    <col min="21" max="21" width="15.5703125" customWidth="1"/>
    <col min="22" max="22" width="23.42578125" customWidth="1"/>
    <col min="23" max="23" width="14.85546875" customWidth="1"/>
    <col min="24" max="24" width="7.42578125" customWidth="1"/>
    <col min="25" max="25" width="16.7109375" customWidth="1"/>
    <col min="26" max="26" width="9" customWidth="1"/>
    <col min="27" max="27" width="12" customWidth="1"/>
    <col min="28" max="28" width="12.5703125" customWidth="1"/>
    <col min="29" max="29" width="12.85546875" customWidth="1"/>
    <col min="30" max="30" width="9.28515625" customWidth="1"/>
    <col min="31" max="31" width="9.7109375" customWidth="1"/>
    <col min="32" max="32" width="15.42578125" customWidth="1"/>
    <col min="33" max="33" width="13.5703125" customWidth="1"/>
    <col min="34" max="34" width="25.140625" customWidth="1"/>
    <col min="35" max="35" width="18.7109375" customWidth="1"/>
    <col min="36" max="36" width="20.42578125" customWidth="1"/>
    <col min="37" max="37" width="17.7109375" customWidth="1"/>
    <col min="38" max="38" width="17" customWidth="1"/>
    <col min="39" max="39" width="15.5703125" customWidth="1"/>
  </cols>
  <sheetData>
    <row r="1" spans="1:39" ht="28.5" customHeight="1" x14ac:dyDescent="0.25">
      <c r="A1" s="64"/>
      <c r="B1" s="65"/>
      <c r="C1" s="61"/>
      <c r="D1" s="64" t="s">
        <v>0</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1"/>
      <c r="AH1" s="69" t="s">
        <v>1</v>
      </c>
      <c r="AI1" s="58"/>
      <c r="AJ1" s="58"/>
      <c r="AK1" s="58"/>
      <c r="AL1" s="58"/>
      <c r="AM1" s="59"/>
    </row>
    <row r="2" spans="1:39" ht="28.5" customHeight="1" x14ac:dyDescent="0.25">
      <c r="A2" s="66"/>
      <c r="B2" s="38"/>
      <c r="C2" s="67"/>
      <c r="D2" s="64" t="s">
        <v>2</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1"/>
      <c r="AH2" s="69" t="s">
        <v>3</v>
      </c>
      <c r="AI2" s="58"/>
      <c r="AJ2" s="58"/>
      <c r="AK2" s="58"/>
      <c r="AL2" s="58"/>
      <c r="AM2" s="59"/>
    </row>
    <row r="3" spans="1:39" ht="30.75" customHeight="1" x14ac:dyDescent="0.25">
      <c r="A3" s="62"/>
      <c r="B3" s="68"/>
      <c r="C3" s="63"/>
      <c r="D3" s="64" t="s">
        <v>4</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1"/>
      <c r="AH3" s="69" t="s">
        <v>5</v>
      </c>
      <c r="AI3" s="58"/>
      <c r="AJ3" s="58"/>
      <c r="AK3" s="58"/>
      <c r="AL3" s="58"/>
      <c r="AM3" s="59"/>
    </row>
    <row r="4" spans="1:39" ht="24" customHeight="1" x14ac:dyDescent="0.25">
      <c r="A4" s="1" t="s">
        <v>102</v>
      </c>
      <c r="B4" s="13"/>
      <c r="C4" s="86" t="s">
        <v>103</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9"/>
    </row>
    <row r="5" spans="1:39" ht="24" customHeight="1" x14ac:dyDescent="0.25">
      <c r="A5" s="74" t="s">
        <v>104</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row>
    <row r="6" spans="1:39" ht="24" customHeight="1" x14ac:dyDescent="0.25">
      <c r="A6" s="75" t="s">
        <v>9</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32.25" customHeight="1" x14ac:dyDescent="0.25">
      <c r="A7" s="76" t="s">
        <v>10</v>
      </c>
      <c r="B7" s="58"/>
      <c r="C7" s="58"/>
      <c r="D7" s="58"/>
      <c r="E7" s="58"/>
      <c r="F7" s="58"/>
      <c r="G7" s="58"/>
      <c r="H7" s="59"/>
      <c r="I7" s="77" t="s">
        <v>11</v>
      </c>
      <c r="J7" s="71"/>
      <c r="K7" s="71"/>
      <c r="L7" s="71"/>
      <c r="M7" s="72"/>
      <c r="N7" s="78" t="s">
        <v>12</v>
      </c>
      <c r="O7" s="71"/>
      <c r="P7" s="71"/>
      <c r="Q7" s="71"/>
      <c r="R7" s="71"/>
      <c r="S7" s="71"/>
      <c r="T7" s="71"/>
      <c r="U7" s="72"/>
      <c r="V7" s="79" t="s">
        <v>13</v>
      </c>
      <c r="W7" s="71"/>
      <c r="X7" s="71"/>
      <c r="Y7" s="71"/>
      <c r="Z7" s="71"/>
      <c r="AA7" s="71"/>
      <c r="AB7" s="71"/>
      <c r="AC7" s="72"/>
      <c r="AD7" s="70" t="s">
        <v>14</v>
      </c>
      <c r="AE7" s="71"/>
      <c r="AF7" s="71"/>
      <c r="AG7" s="72"/>
      <c r="AH7" s="73" t="s">
        <v>15</v>
      </c>
      <c r="AI7" s="71"/>
      <c r="AJ7" s="71"/>
      <c r="AK7" s="71"/>
      <c r="AL7" s="71"/>
      <c r="AM7" s="72"/>
    </row>
    <row r="8" spans="1:39" ht="21" customHeight="1" x14ac:dyDescent="0.25">
      <c r="A8" s="81" t="s">
        <v>16</v>
      </c>
      <c r="B8" s="54" t="s">
        <v>105</v>
      </c>
      <c r="C8" s="54" t="s">
        <v>106</v>
      </c>
      <c r="D8" s="54" t="s">
        <v>107</v>
      </c>
      <c r="E8" s="54" t="s">
        <v>20</v>
      </c>
      <c r="F8" s="54" t="s">
        <v>21</v>
      </c>
      <c r="G8" s="54" t="s">
        <v>22</v>
      </c>
      <c r="H8" s="54" t="s">
        <v>23</v>
      </c>
      <c r="I8" s="80" t="s">
        <v>24</v>
      </c>
      <c r="J8" s="80" t="s">
        <v>25</v>
      </c>
      <c r="K8" s="80" t="s">
        <v>26</v>
      </c>
      <c r="L8" s="80" t="s">
        <v>25</v>
      </c>
      <c r="M8" s="80" t="s">
        <v>27</v>
      </c>
      <c r="N8" s="56" t="s">
        <v>28</v>
      </c>
      <c r="O8" s="56" t="s">
        <v>29</v>
      </c>
      <c r="P8" s="57" t="s">
        <v>30</v>
      </c>
      <c r="Q8" s="58"/>
      <c r="R8" s="58"/>
      <c r="S8" s="58"/>
      <c r="T8" s="58"/>
      <c r="U8" s="59"/>
      <c r="V8" s="54" t="s">
        <v>31</v>
      </c>
      <c r="W8" s="60" t="s">
        <v>32</v>
      </c>
      <c r="X8" s="61"/>
      <c r="Y8" s="60" t="s">
        <v>33</v>
      </c>
      <c r="Z8" s="61"/>
      <c r="AA8" s="54" t="s">
        <v>34</v>
      </c>
      <c r="AB8" s="54" t="s">
        <v>35</v>
      </c>
      <c r="AC8" s="54" t="s">
        <v>36</v>
      </c>
      <c r="AD8" s="55" t="s">
        <v>37</v>
      </c>
      <c r="AE8" s="55" t="s">
        <v>38</v>
      </c>
      <c r="AF8" s="55" t="s">
        <v>39</v>
      </c>
      <c r="AG8" s="55" t="s">
        <v>40</v>
      </c>
      <c r="AH8" s="53" t="s">
        <v>41</v>
      </c>
      <c r="AI8" s="53" t="s">
        <v>42</v>
      </c>
      <c r="AJ8" s="53" t="s">
        <v>43</v>
      </c>
      <c r="AK8" s="53" t="s">
        <v>44</v>
      </c>
      <c r="AL8" s="53" t="s">
        <v>45</v>
      </c>
      <c r="AM8" s="53" t="s">
        <v>46</v>
      </c>
    </row>
    <row r="9" spans="1:39" ht="27" customHeight="1" x14ac:dyDescent="0.25">
      <c r="A9" s="30"/>
      <c r="B9" s="30"/>
      <c r="C9" s="30"/>
      <c r="D9" s="30"/>
      <c r="E9" s="30"/>
      <c r="F9" s="30"/>
      <c r="G9" s="30"/>
      <c r="H9" s="30"/>
      <c r="I9" s="30"/>
      <c r="J9" s="30"/>
      <c r="K9" s="30"/>
      <c r="L9" s="30"/>
      <c r="M9" s="30"/>
      <c r="N9" s="30"/>
      <c r="O9" s="30"/>
      <c r="P9" s="2" t="s">
        <v>47</v>
      </c>
      <c r="Q9" s="2" t="s">
        <v>48</v>
      </c>
      <c r="R9" s="2" t="s">
        <v>49</v>
      </c>
      <c r="S9" s="2" t="s">
        <v>50</v>
      </c>
      <c r="T9" s="2" t="s">
        <v>51</v>
      </c>
      <c r="U9" s="2" t="s">
        <v>52</v>
      </c>
      <c r="V9" s="30"/>
      <c r="W9" s="62"/>
      <c r="X9" s="63"/>
      <c r="Y9" s="62"/>
      <c r="Z9" s="63"/>
      <c r="AA9" s="30"/>
      <c r="AB9" s="30"/>
      <c r="AC9" s="30"/>
      <c r="AD9" s="30"/>
      <c r="AE9" s="30"/>
      <c r="AF9" s="30"/>
      <c r="AG9" s="30"/>
      <c r="AH9" s="30"/>
      <c r="AI9" s="30"/>
      <c r="AJ9" s="30"/>
      <c r="AK9" s="30"/>
      <c r="AL9" s="30"/>
      <c r="AM9" s="30"/>
    </row>
    <row r="10" spans="1:39" ht="99" customHeight="1" x14ac:dyDescent="0.25">
      <c r="A10" s="43">
        <v>1</v>
      </c>
      <c r="B10" s="84" t="s">
        <v>53</v>
      </c>
      <c r="C10" s="44" t="s">
        <v>108</v>
      </c>
      <c r="D10" s="44" t="s">
        <v>109</v>
      </c>
      <c r="E10" s="44" t="s">
        <v>301</v>
      </c>
      <c r="F10" s="44" t="s">
        <v>57</v>
      </c>
      <c r="G10" s="44" t="s">
        <v>74</v>
      </c>
      <c r="H10" s="42" t="s">
        <v>59</v>
      </c>
      <c r="I10" s="31" t="s">
        <v>76</v>
      </c>
      <c r="J10" s="50">
        <f>IF(I10="Muy Baja",20%,IF(I10="Baja",40%,IF(I10="Media",60%,IF(I10="Alta",80%,IF(I10="Muy Alta",100%,"Error en datos")))))</f>
        <v>0.4</v>
      </c>
      <c r="K10" s="31" t="s">
        <v>61</v>
      </c>
      <c r="L10" s="50">
        <f>IF(K10="Leve",20%,IF(K10="Menor",40%,IF(K10="Moderado",60%,IF(K10="Mayor",80%,100%))))</f>
        <v>0.6</v>
      </c>
      <c r="M10" s="51" t="str">
        <f>IF(AND(J10&lt;=20%,L10&lt;=20%),"Bajo", IF(AND(J10&lt;=40%,L10&lt;=20%),"Bajo", IF(AND(J10&lt;=60%,L10&lt;=20%),"Moderado", IF(AND(J10&lt;=80%,L10&lt;=20%),"Moderado", IF(AND(J10&lt;=100%,L10&lt;=20%),"Alto", IF(AND(J10&lt;=20%,L10&lt;=40%),"Bajo", IF(AND(J10&lt;=40%,L10&lt;=40%),"Moderado", IF(AND(J10&lt;=60%,L10&lt;=40%),"Moderado", IF(AND(J10&lt;=80%,L10&lt;=40%),"Moderado", IF(AND(J10&lt;=100%,L10&lt;=40%),"Alto", IF(AND(J10&lt;=20%,L10&lt;=60%),"Moderado", IF(AND(J10&lt;=40%,L10&lt;=60%),"Moderado", IF(AND(J10&lt;=60%,L10&lt;=60%),"Moderado", IF(AND(J10&lt;=80%,L10&lt;=60%),"Alto", IF(AND(J10&lt;=100%,L10&lt;=60%),"Alto", IF(AND(J10&lt;=20%,L10&lt;=80%),"Alto", IF(AND(J10&lt;=40%,L10&lt;=80%),"Alto", IF(AND(J10&lt;=60%,L10&lt;=80%),"Alto", IF(AND(J10&lt;=80%,L10&lt;=80%),"Alto", IF(AND(J10&lt;=100%,L10&lt;=80%),"Alto", IF(AND(J10&lt;=20%,L10&lt;=100%),"Extremo", IF(AND(J10&lt;=40%,L10&lt;=100%),"Extremo", IF(AND(J10&lt;=60%,L10&lt;=100%),"Extremo", IF(AND(J10&lt;=80%,L10&lt;=100%),"Extremo", IF(AND(J10&lt;=100%,L10&lt;=100%),"Extremo","")))))))))))))))))))))))))</f>
        <v>Moderado</v>
      </c>
      <c r="N10" s="3" t="s">
        <v>62</v>
      </c>
      <c r="O10" s="4" t="s">
        <v>110</v>
      </c>
      <c r="P10" s="3" t="s">
        <v>64</v>
      </c>
      <c r="Q10" s="3" t="s">
        <v>65</v>
      </c>
      <c r="R10" s="5">
        <f t="shared" ref="R10:R17" si="0">IF(P10="Preventivo",25%,IF(P10="Detectivo",15%,IF(P10="Correctivo",10%,0)))+IF(Q10="Manual",15%,IF(Q10="Automático",25%))</f>
        <v>0.4</v>
      </c>
      <c r="S10" s="3" t="s">
        <v>66</v>
      </c>
      <c r="T10" s="3" t="s">
        <v>67</v>
      </c>
      <c r="U10" s="3" t="s">
        <v>68</v>
      </c>
      <c r="V10" s="44" t="str">
        <f>E10</f>
        <v>Probabilidad de afectación reputacional debido a que las auditorías internas al SGC no reflejan hallazgos existentes, impidiendo la mejora de procesos</v>
      </c>
      <c r="W10" s="3" t="s">
        <v>24</v>
      </c>
      <c r="X10" s="5">
        <f>+J10</f>
        <v>0.4</v>
      </c>
      <c r="Y10" s="3" t="str">
        <f t="shared" ref="Y10:Y17" si="1">N10</f>
        <v xml:space="preserve">Control No.1
</v>
      </c>
      <c r="Z10" s="5">
        <f t="shared" ref="Z10:Z17" si="2">+R10</f>
        <v>0.4</v>
      </c>
      <c r="AA10" s="5">
        <f t="shared" ref="AA10:AA17" si="3">+X10*Z10</f>
        <v>0.16000000000000003</v>
      </c>
      <c r="AB10" s="48">
        <f>+X10-AA10</f>
        <v>0.24</v>
      </c>
      <c r="AC10" s="49">
        <f>+IF(P11="Correctivo",X11-AA11,L10)</f>
        <v>0.6</v>
      </c>
      <c r="AD10" s="50">
        <f>+AB10</f>
        <v>0.24</v>
      </c>
      <c r="AE10" s="50">
        <f>IF(P11="Correctivo",X11-AA11,L10)</f>
        <v>0.6</v>
      </c>
      <c r="AF10" s="51" t="str">
        <f>IF(AND(AD10&lt;=20%,AE10&lt;=20%),"Bajo", IF(AND(AD10&lt;=40%,AE10&lt;=20%),"Bajo", IF(AND(AD10&lt;=60%,AE10&lt;=20%),"Moderado", IF(AND(AD10&lt;=80%,AE10&lt;=20%),"Moderado", IF(AND(AD10&lt;=100%,AE10&lt;=20%),"Alto", IF(AND(AD10&lt;=20%,AE10&lt;=40%),"Bajo", IF(AND(AD10&lt;=40%,AE10&lt;=40%),"Moderado", IF(AND(AD10&lt;=60%,AE10&lt;=40%),"Moderado", IF(AND(AD10&lt;=80%,AE10&lt;=40%),"Moderado", IF(AND(AD10&lt;=100%,AE10&lt;=40%),"Alto", IF(AND(AD10&lt;=20%,AE10&lt;=60%),"Moderado", IF(AND(AD10&lt;=40%,AE10&lt;=60%),"Moderado", IF(AND(AD10&lt;=60%,AE10&lt;=60%),"Moderado", IF(AND(AD10&lt;=80%,AE10&lt;=60%),"Alto", IF(AND(AD10&lt;=100%,AE10&lt;=60%),"Alto", IF(AND(AD10&lt;=20%,AE10&lt;=80%),"Alto", IF(AND(AD10&lt;=40%,AE10&lt;=80%),"Alto", IF(AND(AD10&lt;=60%,AE10&lt;=80%),"Alto", IF(AND(AD10&lt;=80%,AE10&lt;=80%),"Alto", IF(AND(AD10&lt;=100%,AE10&lt;=80%),"Alto", IF(AND(AD10&lt;=20%,AE10&lt;=100%),"Extremo", IF(AND(AD10&lt;=40%,AE10&lt;=100%),"Extremo", IF(AND(AD10&lt;=60%,AE10&lt;=100%),"Extremo", IF(AND(AD10&lt;=80%,AE10&lt;=100%),"Extremo", IF(AND(AD10&lt;=100%,AE10&lt;=100%),"Extremo","")))))))))))))))))))))))))</f>
        <v>Moderado</v>
      </c>
      <c r="AG10" s="52" t="str">
        <f>+IF(AF10="Bajo","Asumir el riesgo, Reducir el riesgo",IF(AF10="Moderado","Asumir el riesgo, Reducir el riesgo",IF(AF10="Alto","Evitar, compartir o transferir","Eliminar o reducir el riesgo")))</f>
        <v>Asumir el riesgo, Reducir el riesgo</v>
      </c>
      <c r="AH10" s="31" t="s">
        <v>111</v>
      </c>
      <c r="AI10" s="31" t="s">
        <v>112</v>
      </c>
      <c r="AJ10" s="47">
        <v>45748</v>
      </c>
      <c r="AK10" s="47"/>
      <c r="AL10" s="29" t="s">
        <v>310</v>
      </c>
      <c r="AM10" s="31"/>
    </row>
    <row r="11" spans="1:39" ht="102.75" customHeight="1" x14ac:dyDescent="0.25">
      <c r="A11" s="30"/>
      <c r="B11" s="30"/>
      <c r="C11" s="30"/>
      <c r="D11" s="30"/>
      <c r="E11" s="30"/>
      <c r="F11" s="30"/>
      <c r="G11" s="30"/>
      <c r="H11" s="30"/>
      <c r="I11" s="30"/>
      <c r="J11" s="30"/>
      <c r="K11" s="30"/>
      <c r="L11" s="30"/>
      <c r="M11" s="30"/>
      <c r="N11" s="3" t="s">
        <v>70</v>
      </c>
      <c r="O11" s="4" t="s">
        <v>114</v>
      </c>
      <c r="P11" s="3" t="s">
        <v>64</v>
      </c>
      <c r="Q11" s="3" t="s">
        <v>65</v>
      </c>
      <c r="R11" s="5">
        <f t="shared" si="0"/>
        <v>0.4</v>
      </c>
      <c r="S11" s="3" t="s">
        <v>66</v>
      </c>
      <c r="T11" s="3" t="s">
        <v>67</v>
      </c>
      <c r="U11" s="3" t="s">
        <v>68</v>
      </c>
      <c r="V11" s="30"/>
      <c r="W11" s="3" t="s">
        <v>26</v>
      </c>
      <c r="X11" s="5">
        <f>+L10</f>
        <v>0.6</v>
      </c>
      <c r="Y11" s="3" t="str">
        <f t="shared" si="1"/>
        <v xml:space="preserve">Control No.2
</v>
      </c>
      <c r="Z11" s="5">
        <f t="shared" si="2"/>
        <v>0.4</v>
      </c>
      <c r="AA11" s="5">
        <f t="shared" si="3"/>
        <v>0.24</v>
      </c>
      <c r="AB11" s="30"/>
      <c r="AC11" s="30"/>
      <c r="AD11" s="30"/>
      <c r="AE11" s="30"/>
      <c r="AF11" s="30"/>
      <c r="AG11" s="30"/>
      <c r="AH11" s="30"/>
      <c r="AI11" s="30"/>
      <c r="AJ11" s="30"/>
      <c r="AK11" s="30"/>
      <c r="AL11" s="30"/>
      <c r="AM11" s="30"/>
    </row>
    <row r="12" spans="1:39" ht="117" customHeight="1" x14ac:dyDescent="0.25">
      <c r="A12" s="43">
        <v>2</v>
      </c>
      <c r="B12" s="84" t="s">
        <v>53</v>
      </c>
      <c r="C12" s="44" t="s">
        <v>115</v>
      </c>
      <c r="D12" s="44" t="s">
        <v>116</v>
      </c>
      <c r="E12" s="44" t="s">
        <v>117</v>
      </c>
      <c r="F12" s="44" t="s">
        <v>57</v>
      </c>
      <c r="G12" s="44" t="s">
        <v>74</v>
      </c>
      <c r="H12" s="42" t="s">
        <v>118</v>
      </c>
      <c r="I12" s="31" t="s">
        <v>60</v>
      </c>
      <c r="J12" s="50">
        <f>IF(I12="Muy Baja",20%,IF(I12="Baja",40%,IF(I12="Media",60%,IF(I12="Alta",80%,IF(I12="Muy Alta",100%,"Error en datos")))))</f>
        <v>0.2</v>
      </c>
      <c r="K12" s="31" t="s">
        <v>61</v>
      </c>
      <c r="L12" s="50">
        <f>IF(K12="Leve",20%,IF(K12="Menor",40%,IF(K12="Moderado",60%,IF(K12="Mayor",80%,100%))))</f>
        <v>0.6</v>
      </c>
      <c r="M12" s="51" t="str">
        <f>IF(AND(J12&lt;=20%,L12&lt;=20%),"Bajo", IF(AND(J12&lt;=40%,L12&lt;=20%),"Bajo", IF(AND(J12&lt;=60%,L12&lt;=20%),"Moderado", IF(AND(J12&lt;=80%,L12&lt;=20%),"Moderado", IF(AND(J12&lt;=100%,L12&lt;=20%),"Alto", IF(AND(J12&lt;=20%,L12&lt;=40%),"Bajo", IF(AND(J12&lt;=40%,L12&lt;=40%),"Moderado", IF(AND(J12&lt;=60%,L12&lt;=40%),"Moderado", IF(AND(J12&lt;=80%,L12&lt;=40%),"Moderado", IF(AND(J12&lt;=100%,L12&lt;=40%),"Alto", IF(AND(J12&lt;=20%,L12&lt;=60%),"Moderado", IF(AND(J12&lt;=40%,L12&lt;=60%),"Moderado", IF(AND(J12&lt;=60%,L12&lt;=60%),"Moderado", IF(AND(J12&lt;=80%,L12&lt;=60%),"Alto", IF(AND(J12&lt;=100%,L12&lt;=60%),"Alto", IF(AND(J12&lt;=20%,L12&lt;=80%),"Alto", IF(AND(J12&lt;=40%,L12&lt;=80%),"Alto", IF(AND(J12&lt;=60%,L12&lt;=80%),"Alto", IF(AND(J12&lt;=80%,L12&lt;=80%),"Alto", IF(AND(J12&lt;=100%,L12&lt;=80%),"Alto", IF(AND(J12&lt;=20%,L12&lt;=100%),"Extremo", IF(AND(J12&lt;=40%,L12&lt;=100%),"Extremo", IF(AND(J12&lt;=60%,L12&lt;=100%),"Extremo", IF(AND(J12&lt;=80%,L12&lt;=100%),"Extremo", IF(AND(J12&lt;=100%,L12&lt;=100%),"Extremo","")))))))))))))))))))))))))</f>
        <v>Moderado</v>
      </c>
      <c r="N12" s="3" t="s">
        <v>62</v>
      </c>
      <c r="O12" s="4" t="s">
        <v>119</v>
      </c>
      <c r="P12" s="3" t="s">
        <v>64</v>
      </c>
      <c r="Q12" s="3" t="s">
        <v>65</v>
      </c>
      <c r="R12" s="5">
        <f t="shared" si="0"/>
        <v>0.4</v>
      </c>
      <c r="S12" s="3" t="s">
        <v>66</v>
      </c>
      <c r="T12" s="3" t="s">
        <v>67</v>
      </c>
      <c r="U12" s="3" t="s">
        <v>68</v>
      </c>
      <c r="V12" s="44" t="str">
        <f>E12</f>
        <v>Probabilidad de afectación reputacional debido a que los mecanismos de seguimiento y control, no estén articulados con los objetivos estratégicos de la entidad.</v>
      </c>
      <c r="W12" s="3" t="s">
        <v>24</v>
      </c>
      <c r="X12" s="5">
        <f>+J12</f>
        <v>0.2</v>
      </c>
      <c r="Y12" s="3" t="str">
        <f t="shared" si="1"/>
        <v xml:space="preserve">Control No.1
</v>
      </c>
      <c r="Z12" s="5">
        <f t="shared" si="2"/>
        <v>0.4</v>
      </c>
      <c r="AA12" s="5">
        <f t="shared" si="3"/>
        <v>8.0000000000000016E-2</v>
      </c>
      <c r="AB12" s="48">
        <f>+X12-AA12</f>
        <v>0.12</v>
      </c>
      <c r="AC12" s="49">
        <f>+IF(P13="Correctivo",X13-AA13,L12)</f>
        <v>0.6</v>
      </c>
      <c r="AD12" s="50">
        <f>+AB12</f>
        <v>0.12</v>
      </c>
      <c r="AE12" s="50">
        <f>IF(P13="Correctivo",X13-AA13,L12)</f>
        <v>0.6</v>
      </c>
      <c r="AF12" s="51" t="str">
        <f>IF(AND(AD12&lt;=20%,AE12&lt;=20%),"Bajo", IF(AND(AD12&lt;=40%,AE12&lt;=20%),"Bajo", IF(AND(AD12&lt;=60%,AE12&lt;=20%),"Moderado", IF(AND(AD12&lt;=80%,AE12&lt;=20%),"Moderado", IF(AND(AD12&lt;=100%,AE12&lt;=20%),"Alto", IF(AND(AD12&lt;=20%,AE12&lt;=40%),"Bajo", IF(AND(AD12&lt;=40%,AE12&lt;=40%),"Moderado", IF(AND(AD12&lt;=60%,AE12&lt;=40%),"Moderado", IF(AND(AD12&lt;=80%,AE12&lt;=40%),"Moderado", IF(AND(AD12&lt;=100%,AE12&lt;=40%),"Alto", IF(AND(AD12&lt;=20%,AE12&lt;=60%),"Moderado", IF(AND(AD12&lt;=40%,AE12&lt;=60%),"Moderado", IF(AND(AD12&lt;=60%,AE12&lt;=60%),"Moderado", IF(AND(AD12&lt;=80%,AE12&lt;=60%),"Alto", IF(AND(AD12&lt;=100%,AE12&lt;=60%),"Alto", IF(AND(AD12&lt;=20%,AE12&lt;=80%),"Alto", IF(AND(AD12&lt;=40%,AE12&lt;=80%),"Alto", IF(AND(AD12&lt;=60%,AE12&lt;=80%),"Alto", IF(AND(AD12&lt;=80%,AE12&lt;=80%),"Alto", IF(AND(AD12&lt;=100%,AE12&lt;=80%),"Alto", IF(AND(AD12&lt;=20%,AE12&lt;=100%),"Extremo", IF(AND(AD12&lt;=40%,AE12&lt;=100%),"Extremo", IF(AND(AD12&lt;=60%,AE12&lt;=100%),"Extremo", IF(AND(AD12&lt;=80%,AE12&lt;=100%),"Extremo", IF(AND(AD12&lt;=100%,AE12&lt;=100%),"Extremo","")))))))))))))))))))))))))</f>
        <v>Moderado</v>
      </c>
      <c r="AG12" s="52" t="str">
        <f>+IF(AF12="Bajo","Asumir el riesgo, Reducir el riesgo",IF(AF12="Moderado","Asumir el riesgo, Reducir el riesgo",IF(AF12="Alto","Evitar, compartir o transferir","Eliminar o reducir el riesgo")))</f>
        <v>Asumir el riesgo, Reducir el riesgo</v>
      </c>
      <c r="AH12" s="31" t="s">
        <v>302</v>
      </c>
      <c r="AI12" s="31" t="s">
        <v>112</v>
      </c>
      <c r="AJ12" s="47">
        <v>45748</v>
      </c>
      <c r="AK12" s="47"/>
      <c r="AL12" s="29" t="s">
        <v>310</v>
      </c>
      <c r="AM12" s="31"/>
    </row>
    <row r="13" spans="1:39" ht="143.25" customHeight="1" x14ac:dyDescent="0.25">
      <c r="A13" s="30"/>
      <c r="B13" s="30"/>
      <c r="C13" s="30"/>
      <c r="D13" s="30"/>
      <c r="E13" s="30"/>
      <c r="F13" s="30"/>
      <c r="G13" s="30"/>
      <c r="H13" s="30"/>
      <c r="I13" s="30"/>
      <c r="J13" s="30"/>
      <c r="K13" s="30"/>
      <c r="L13" s="30"/>
      <c r="M13" s="30"/>
      <c r="N13" s="3" t="s">
        <v>70</v>
      </c>
      <c r="O13" s="4" t="s">
        <v>120</v>
      </c>
      <c r="P13" s="3" t="s">
        <v>64</v>
      </c>
      <c r="Q13" s="3" t="s">
        <v>65</v>
      </c>
      <c r="R13" s="5">
        <f t="shared" si="0"/>
        <v>0.4</v>
      </c>
      <c r="S13" s="3" t="s">
        <v>66</v>
      </c>
      <c r="T13" s="3" t="s">
        <v>67</v>
      </c>
      <c r="U13" s="3" t="s">
        <v>68</v>
      </c>
      <c r="V13" s="30"/>
      <c r="W13" s="3" t="s">
        <v>26</v>
      </c>
      <c r="X13" s="5">
        <f>+L12</f>
        <v>0.6</v>
      </c>
      <c r="Y13" s="3" t="str">
        <f t="shared" si="1"/>
        <v xml:space="preserve">Control No.2
</v>
      </c>
      <c r="Z13" s="5">
        <f t="shared" si="2"/>
        <v>0.4</v>
      </c>
      <c r="AA13" s="5">
        <f t="shared" si="3"/>
        <v>0.24</v>
      </c>
      <c r="AB13" s="30"/>
      <c r="AC13" s="30"/>
      <c r="AD13" s="30"/>
      <c r="AE13" s="30"/>
      <c r="AF13" s="30"/>
      <c r="AG13" s="30"/>
      <c r="AH13" s="30"/>
      <c r="AI13" s="30"/>
      <c r="AJ13" s="30"/>
      <c r="AK13" s="30"/>
      <c r="AL13" s="30"/>
      <c r="AM13" s="30"/>
    </row>
    <row r="14" spans="1:39" ht="117" customHeight="1" x14ac:dyDescent="0.25">
      <c r="A14" s="43">
        <v>3</v>
      </c>
      <c r="B14" s="84" t="s">
        <v>53</v>
      </c>
      <c r="C14" s="44" t="s">
        <v>121</v>
      </c>
      <c r="D14" s="44" t="s">
        <v>122</v>
      </c>
      <c r="E14" s="44" t="s">
        <v>123</v>
      </c>
      <c r="F14" s="44" t="s">
        <v>57</v>
      </c>
      <c r="G14" s="44" t="s">
        <v>74</v>
      </c>
      <c r="H14" s="42" t="s">
        <v>118</v>
      </c>
      <c r="I14" s="31" t="s">
        <v>60</v>
      </c>
      <c r="J14" s="50">
        <f>IF(I14="Muy Baja",20%,IF(I14="Baja",40%,IF(I14="Media",60%,IF(I14="Alta",80%,IF(I14="Muy Alta",100%,"Error en datos")))))</f>
        <v>0.2</v>
      </c>
      <c r="K14" s="31" t="s">
        <v>61</v>
      </c>
      <c r="L14" s="50">
        <f>IF(K14="Leve",20%,IF(K14="Menor",40%,IF(K14="Moderado",60%,IF(K14="Mayor",80%,100%))))</f>
        <v>0.6</v>
      </c>
      <c r="M14" s="51" t="str">
        <f>IF(AND(J14&lt;=20%,L14&lt;=20%),"Bajo", IF(AND(J14&lt;=40%,L14&lt;=20%),"Bajo", IF(AND(J14&lt;=60%,L14&lt;=20%),"Moderado", IF(AND(J14&lt;=80%,L14&lt;=20%),"Moderado", IF(AND(J14&lt;=100%,L14&lt;=20%),"Alto", IF(AND(J14&lt;=20%,L14&lt;=40%),"Bajo", IF(AND(J14&lt;=40%,L14&lt;=40%),"Moderado", IF(AND(J14&lt;=60%,L14&lt;=40%),"Moderado", IF(AND(J14&lt;=80%,L14&lt;=40%),"Moderado", IF(AND(J14&lt;=100%,L14&lt;=40%),"Alto", IF(AND(J14&lt;=20%,L14&lt;=60%),"Moderado", IF(AND(J14&lt;=40%,L14&lt;=60%),"Moderado", IF(AND(J14&lt;=60%,L14&lt;=60%),"Moderado", IF(AND(J14&lt;=80%,L14&lt;=60%),"Alto", IF(AND(J14&lt;=100%,L14&lt;=60%),"Alto", IF(AND(J14&lt;=20%,L14&lt;=80%),"Alto", IF(AND(J14&lt;=40%,L14&lt;=80%),"Alto", IF(AND(J14&lt;=60%,L14&lt;=80%),"Alto", IF(AND(J14&lt;=80%,L14&lt;=80%),"Alto", IF(AND(J14&lt;=100%,L14&lt;=80%),"Alto", IF(AND(J14&lt;=20%,L14&lt;=100%),"Extremo", IF(AND(J14&lt;=40%,L14&lt;=100%),"Extremo", IF(AND(J14&lt;=60%,L14&lt;=100%),"Extremo", IF(AND(J14&lt;=80%,L14&lt;=100%),"Extremo", IF(AND(J14&lt;=100%,L14&lt;=100%),"Extremo","")))))))))))))))))))))))))</f>
        <v>Moderado</v>
      </c>
      <c r="N14" s="3" t="s">
        <v>62</v>
      </c>
      <c r="O14" s="4" t="s">
        <v>124</v>
      </c>
      <c r="P14" s="3" t="s">
        <v>64</v>
      </c>
      <c r="Q14" s="3" t="s">
        <v>65</v>
      </c>
      <c r="R14" s="5">
        <f t="shared" si="0"/>
        <v>0.4</v>
      </c>
      <c r="S14" s="3" t="s">
        <v>66</v>
      </c>
      <c r="T14" s="3" t="s">
        <v>67</v>
      </c>
      <c r="U14" s="3" t="s">
        <v>68</v>
      </c>
      <c r="V14" s="44" t="str">
        <f>E14</f>
        <v>Posibilidad de afectación reputacional por hallazgos generados por los organismos de control y/o notificaciones de entidades externas debido a la presentación de los informes de ley por fuera de los términos</v>
      </c>
      <c r="W14" s="3" t="s">
        <v>24</v>
      </c>
      <c r="X14" s="5">
        <f>+J14</f>
        <v>0.2</v>
      </c>
      <c r="Y14" s="3" t="str">
        <f t="shared" si="1"/>
        <v xml:space="preserve">Control No.1
</v>
      </c>
      <c r="Z14" s="5">
        <f t="shared" si="2"/>
        <v>0.4</v>
      </c>
      <c r="AA14" s="5">
        <f t="shared" si="3"/>
        <v>8.0000000000000016E-2</v>
      </c>
      <c r="AB14" s="48">
        <f>+X14-AA14</f>
        <v>0.12</v>
      </c>
      <c r="AC14" s="49">
        <f>+IF(P15="Correctivo",X15-AA15,L14)</f>
        <v>0.6</v>
      </c>
      <c r="AD14" s="50">
        <f>+AB14</f>
        <v>0.12</v>
      </c>
      <c r="AE14" s="50">
        <f>IF(P15="Correctivo",X15-AA15,L14)</f>
        <v>0.6</v>
      </c>
      <c r="AF14" s="51" t="str">
        <f>IF(AND(AD14&lt;=20%,AE14&lt;=20%),"Bajo", IF(AND(AD14&lt;=40%,AE14&lt;=20%),"Bajo", IF(AND(AD14&lt;=60%,AE14&lt;=20%),"Moderado", IF(AND(AD14&lt;=80%,AE14&lt;=20%),"Moderado", IF(AND(AD14&lt;=100%,AE14&lt;=20%),"Alto", IF(AND(AD14&lt;=20%,AE14&lt;=40%),"Bajo", IF(AND(AD14&lt;=40%,AE14&lt;=40%),"Moderado", IF(AND(AD14&lt;=60%,AE14&lt;=40%),"Moderado", IF(AND(AD14&lt;=80%,AE14&lt;=40%),"Moderado", IF(AND(AD14&lt;=100%,AE14&lt;=40%),"Alto", IF(AND(AD14&lt;=20%,AE14&lt;=60%),"Moderado", IF(AND(AD14&lt;=40%,AE14&lt;=60%),"Moderado", IF(AND(AD14&lt;=60%,AE14&lt;=60%),"Moderado", IF(AND(AD14&lt;=80%,AE14&lt;=60%),"Alto", IF(AND(AD14&lt;=100%,AE14&lt;=60%),"Alto", IF(AND(AD14&lt;=20%,AE14&lt;=80%),"Alto", IF(AND(AD14&lt;=40%,AE14&lt;=80%),"Alto", IF(AND(AD14&lt;=60%,AE14&lt;=80%),"Alto", IF(AND(AD14&lt;=80%,AE14&lt;=80%),"Alto", IF(AND(AD14&lt;=100%,AE14&lt;=80%),"Alto", IF(AND(AD14&lt;=20%,AE14&lt;=100%),"Extremo", IF(AND(AD14&lt;=40%,AE14&lt;=100%),"Extremo", IF(AND(AD14&lt;=60%,AE14&lt;=100%),"Extremo", IF(AND(AD14&lt;=80%,AE14&lt;=100%),"Extremo", IF(AND(AD14&lt;=100%,AE14&lt;=100%),"Extremo","")))))))))))))))))))))))))</f>
        <v>Moderado</v>
      </c>
      <c r="AG14" s="52" t="str">
        <f>+IF(AF14="Bajo","Asumir el riesgo, Reducir el riesgo",IF(AF14="Moderado","Asumir el riesgo, Reducir el riesgo",IF(AF14="Alto","Evitar, compartir o transferir","Eliminar o reducir el riesgo")))</f>
        <v>Asumir el riesgo, Reducir el riesgo</v>
      </c>
      <c r="AH14" s="31" t="s">
        <v>125</v>
      </c>
      <c r="AI14" s="29" t="s">
        <v>303</v>
      </c>
      <c r="AJ14" s="47">
        <v>45748</v>
      </c>
      <c r="AK14" s="47"/>
      <c r="AL14" s="29" t="s">
        <v>310</v>
      </c>
      <c r="AM14" s="31"/>
    </row>
    <row r="15" spans="1:39" ht="143.25" customHeight="1" x14ac:dyDescent="0.25">
      <c r="A15" s="30"/>
      <c r="B15" s="30"/>
      <c r="C15" s="30"/>
      <c r="D15" s="30"/>
      <c r="E15" s="30"/>
      <c r="F15" s="30"/>
      <c r="G15" s="30"/>
      <c r="H15" s="30"/>
      <c r="I15" s="30"/>
      <c r="J15" s="30"/>
      <c r="K15" s="30"/>
      <c r="L15" s="30"/>
      <c r="M15" s="30"/>
      <c r="N15" s="3" t="s">
        <v>70</v>
      </c>
      <c r="O15" s="4" t="s">
        <v>126</v>
      </c>
      <c r="P15" s="3" t="s">
        <v>64</v>
      </c>
      <c r="Q15" s="3" t="s">
        <v>65</v>
      </c>
      <c r="R15" s="5">
        <f t="shared" si="0"/>
        <v>0.4</v>
      </c>
      <c r="S15" s="3" t="s">
        <v>66</v>
      </c>
      <c r="T15" s="3" t="s">
        <v>67</v>
      </c>
      <c r="U15" s="3" t="s">
        <v>68</v>
      </c>
      <c r="V15" s="30"/>
      <c r="W15" s="3" t="s">
        <v>26</v>
      </c>
      <c r="X15" s="5">
        <f>+L14</f>
        <v>0.6</v>
      </c>
      <c r="Y15" s="3" t="str">
        <f t="shared" si="1"/>
        <v xml:space="preserve">Control No.2
</v>
      </c>
      <c r="Z15" s="5">
        <f t="shared" si="2"/>
        <v>0.4</v>
      </c>
      <c r="AA15" s="5">
        <f t="shared" si="3"/>
        <v>0.24</v>
      </c>
      <c r="AB15" s="30"/>
      <c r="AC15" s="30"/>
      <c r="AD15" s="30"/>
      <c r="AE15" s="30"/>
      <c r="AF15" s="30"/>
      <c r="AG15" s="30"/>
      <c r="AH15" s="30"/>
      <c r="AI15" s="30"/>
      <c r="AJ15" s="30"/>
      <c r="AK15" s="30"/>
      <c r="AL15" s="30"/>
      <c r="AM15" s="30"/>
    </row>
    <row r="16" spans="1:39" ht="117" customHeight="1" x14ac:dyDescent="0.25">
      <c r="A16" s="43">
        <v>4</v>
      </c>
      <c r="B16" s="84" t="s">
        <v>53</v>
      </c>
      <c r="C16" s="44" t="s">
        <v>127</v>
      </c>
      <c r="D16" s="44" t="s">
        <v>128</v>
      </c>
      <c r="E16" s="44" t="s">
        <v>129</v>
      </c>
      <c r="F16" s="44" t="s">
        <v>57</v>
      </c>
      <c r="G16" s="44" t="s">
        <v>74</v>
      </c>
      <c r="H16" s="42" t="s">
        <v>118</v>
      </c>
      <c r="I16" s="31" t="s">
        <v>60</v>
      </c>
      <c r="J16" s="50">
        <f>IF(I16="Muy Baja",20%,IF(I16="Baja",40%,IF(I16="Media",60%,IF(I16="Alta",80%,IF(I16="Muy Alta",100%,"Error en datos")))))</f>
        <v>0.2</v>
      </c>
      <c r="K16" s="31" t="s">
        <v>61</v>
      </c>
      <c r="L16" s="50">
        <f>IF(K16="Leve",20%,IF(K16="Menor",40%,IF(K16="Moderado",60%,IF(K16="Mayor",80%,100%))))</f>
        <v>0.6</v>
      </c>
      <c r="M16" s="51" t="str">
        <f>IF(AND(J16&lt;=20%,L16&lt;=20%),"Bajo", IF(AND(J16&lt;=40%,L16&lt;=20%),"Bajo", IF(AND(J16&lt;=60%,L16&lt;=20%),"Moderado", IF(AND(J16&lt;=80%,L16&lt;=20%),"Moderado", IF(AND(J16&lt;=100%,L16&lt;=20%),"Alto", IF(AND(J16&lt;=20%,L16&lt;=40%),"Bajo", IF(AND(J16&lt;=40%,L16&lt;=40%),"Moderado", IF(AND(J16&lt;=60%,L16&lt;=40%),"Moderado", IF(AND(J16&lt;=80%,L16&lt;=40%),"Moderado", IF(AND(J16&lt;=100%,L16&lt;=40%),"Alto", IF(AND(J16&lt;=20%,L16&lt;=60%),"Moderado", IF(AND(J16&lt;=40%,L16&lt;=60%),"Moderado", IF(AND(J16&lt;=60%,L16&lt;=60%),"Moderado", IF(AND(J16&lt;=80%,L16&lt;=60%),"Alto", IF(AND(J16&lt;=100%,L16&lt;=60%),"Alto", IF(AND(J16&lt;=20%,L16&lt;=80%),"Alto", IF(AND(J16&lt;=40%,L16&lt;=80%),"Alto", IF(AND(J16&lt;=60%,L16&lt;=80%),"Alto", IF(AND(J16&lt;=80%,L16&lt;=80%),"Alto", IF(AND(J16&lt;=100%,L16&lt;=80%),"Alto", IF(AND(J16&lt;=20%,L16&lt;=100%),"Extremo", IF(AND(J16&lt;=40%,L16&lt;=100%),"Extremo", IF(AND(J16&lt;=60%,L16&lt;=100%),"Extremo", IF(AND(J16&lt;=80%,L16&lt;=100%),"Extremo", IF(AND(J16&lt;=100%,L16&lt;=100%),"Extremo","")))))))))))))))))))))))))</f>
        <v>Moderado</v>
      </c>
      <c r="N16" s="3" t="s">
        <v>62</v>
      </c>
      <c r="O16" s="27" t="s">
        <v>304</v>
      </c>
      <c r="P16" s="3" t="s">
        <v>64</v>
      </c>
      <c r="Q16" s="3" t="s">
        <v>65</v>
      </c>
      <c r="R16" s="5">
        <f t="shared" si="0"/>
        <v>0.4</v>
      </c>
      <c r="S16" s="3" t="s">
        <v>66</v>
      </c>
      <c r="T16" s="3" t="s">
        <v>67</v>
      </c>
      <c r="U16" s="3" t="s">
        <v>68</v>
      </c>
      <c r="V16" s="44" t="str">
        <f>E16</f>
        <v>Posibilidad de afectación reputacional por inoportuno seguimiento a la gestión de los planes de mejoramiento interno y externo, debido a falta de control en los planes suscritos y/o por falta de continuidad en el personal responsable de ejecutar las acciones de mejora</v>
      </c>
      <c r="W16" s="3" t="s">
        <v>24</v>
      </c>
      <c r="X16" s="5">
        <f>+J16</f>
        <v>0.2</v>
      </c>
      <c r="Y16" s="3" t="str">
        <f t="shared" si="1"/>
        <v xml:space="preserve">Control No.1
</v>
      </c>
      <c r="Z16" s="5">
        <f t="shared" si="2"/>
        <v>0.4</v>
      </c>
      <c r="AA16" s="5">
        <f t="shared" si="3"/>
        <v>8.0000000000000016E-2</v>
      </c>
      <c r="AB16" s="48">
        <f>+X16-AA16</f>
        <v>0.12</v>
      </c>
      <c r="AC16" s="49">
        <f>+IF(P17="Correctivo",X17-AA17,L16)</f>
        <v>0.6</v>
      </c>
      <c r="AD16" s="50">
        <f>+AB16</f>
        <v>0.12</v>
      </c>
      <c r="AE16" s="50">
        <f>IF(P17="Correctivo",X17-AA17,L16)</f>
        <v>0.6</v>
      </c>
      <c r="AF16" s="51" t="str">
        <f>IF(AND(AD16&lt;=20%,AE16&lt;=20%),"Bajo", IF(AND(AD16&lt;=40%,AE16&lt;=20%),"Bajo", IF(AND(AD16&lt;=60%,AE16&lt;=20%),"Moderado", IF(AND(AD16&lt;=80%,AE16&lt;=20%),"Moderado", IF(AND(AD16&lt;=100%,AE16&lt;=20%),"Alto", IF(AND(AD16&lt;=20%,AE16&lt;=40%),"Bajo", IF(AND(AD16&lt;=40%,AE16&lt;=40%),"Moderado", IF(AND(AD16&lt;=60%,AE16&lt;=40%),"Moderado", IF(AND(AD16&lt;=80%,AE16&lt;=40%),"Moderado", IF(AND(AD16&lt;=100%,AE16&lt;=40%),"Alto", IF(AND(AD16&lt;=20%,AE16&lt;=60%),"Moderado", IF(AND(AD16&lt;=40%,AE16&lt;=60%),"Moderado", IF(AND(AD16&lt;=60%,AE16&lt;=60%),"Moderado", IF(AND(AD16&lt;=80%,AE16&lt;=60%),"Alto", IF(AND(AD16&lt;=100%,AE16&lt;=60%),"Alto", IF(AND(AD16&lt;=20%,AE16&lt;=80%),"Alto", IF(AND(AD16&lt;=40%,AE16&lt;=80%),"Alto", IF(AND(AD16&lt;=60%,AE16&lt;=80%),"Alto", IF(AND(AD16&lt;=80%,AE16&lt;=80%),"Alto", IF(AND(AD16&lt;=100%,AE16&lt;=80%),"Alto", IF(AND(AD16&lt;=20%,AE16&lt;=100%),"Extremo", IF(AND(AD16&lt;=40%,AE16&lt;=100%),"Extremo", IF(AND(AD16&lt;=60%,AE16&lt;=100%),"Extremo", IF(AND(AD16&lt;=80%,AE16&lt;=100%),"Extremo", IF(AND(AD16&lt;=100%,AE16&lt;=100%),"Extremo","")))))))))))))))))))))))))</f>
        <v>Moderado</v>
      </c>
      <c r="AG16" s="52" t="str">
        <f>+IF(AF16="Bajo","Asumir el riesgo, Reducir el riesgo",IF(AF16="Moderado","Asumir el riesgo, Reducir el riesgo",IF(AF16="Alto","Evitar, compartir o transferir","Eliminar o reducir el riesgo")))</f>
        <v>Asumir el riesgo, Reducir el riesgo</v>
      </c>
      <c r="AH16" s="29" t="s">
        <v>306</v>
      </c>
      <c r="AI16" s="29" t="s">
        <v>303</v>
      </c>
      <c r="AJ16" s="47">
        <v>45748</v>
      </c>
      <c r="AK16" s="47"/>
      <c r="AL16" s="29" t="s">
        <v>310</v>
      </c>
      <c r="AM16" s="31"/>
    </row>
    <row r="17" spans="1:39" ht="143.25" customHeight="1" x14ac:dyDescent="0.25">
      <c r="A17" s="30"/>
      <c r="B17" s="30"/>
      <c r="C17" s="30"/>
      <c r="D17" s="30"/>
      <c r="E17" s="30"/>
      <c r="F17" s="30"/>
      <c r="G17" s="30"/>
      <c r="H17" s="30"/>
      <c r="I17" s="30"/>
      <c r="J17" s="30"/>
      <c r="K17" s="30"/>
      <c r="L17" s="30"/>
      <c r="M17" s="30"/>
      <c r="N17" s="3" t="s">
        <v>70</v>
      </c>
      <c r="O17" s="27" t="s">
        <v>305</v>
      </c>
      <c r="P17" s="3" t="s">
        <v>64</v>
      </c>
      <c r="Q17" s="3" t="s">
        <v>65</v>
      </c>
      <c r="R17" s="5">
        <f t="shared" si="0"/>
        <v>0.4</v>
      </c>
      <c r="S17" s="3" t="s">
        <v>66</v>
      </c>
      <c r="T17" s="3" t="s">
        <v>67</v>
      </c>
      <c r="U17" s="3" t="s">
        <v>68</v>
      </c>
      <c r="V17" s="30"/>
      <c r="W17" s="3" t="s">
        <v>26</v>
      </c>
      <c r="X17" s="5">
        <f>+L16</f>
        <v>0.6</v>
      </c>
      <c r="Y17" s="3" t="str">
        <f t="shared" si="1"/>
        <v xml:space="preserve">Control No.2
</v>
      </c>
      <c r="Z17" s="5">
        <f t="shared" si="2"/>
        <v>0.4</v>
      </c>
      <c r="AA17" s="5">
        <f t="shared" si="3"/>
        <v>0.24</v>
      </c>
      <c r="AB17" s="30"/>
      <c r="AC17" s="30"/>
      <c r="AD17" s="30"/>
      <c r="AE17" s="30"/>
      <c r="AF17" s="30"/>
      <c r="AG17" s="30"/>
      <c r="AH17" s="30"/>
      <c r="AI17" s="30"/>
      <c r="AJ17" s="30"/>
      <c r="AK17" s="30"/>
      <c r="AL17" s="30"/>
      <c r="AM17" s="30"/>
    </row>
    <row r="18" spans="1:39" ht="14.25" customHeight="1" x14ac:dyDescent="0.25">
      <c r="A18" s="11"/>
      <c r="B18" s="14"/>
      <c r="C18" s="11"/>
      <c r="D18" s="11"/>
      <c r="E18" s="11"/>
      <c r="F18" s="11"/>
      <c r="G18" s="11"/>
      <c r="H18" s="11"/>
      <c r="I18" s="11"/>
      <c r="J18" s="11"/>
      <c r="K18" s="11"/>
      <c r="L18" s="11"/>
      <c r="M18" s="51"/>
      <c r="N18" s="11"/>
      <c r="O18" s="11"/>
      <c r="P18" s="11"/>
      <c r="Q18" s="11"/>
      <c r="R18" s="11"/>
      <c r="S18" s="11"/>
      <c r="T18" s="11"/>
      <c r="U18" s="11"/>
      <c r="V18" s="11"/>
      <c r="W18" s="11"/>
      <c r="X18" s="11"/>
      <c r="Y18" s="11"/>
      <c r="Z18" s="11"/>
      <c r="AA18" s="11"/>
      <c r="AB18" s="85"/>
      <c r="AC18" s="85"/>
      <c r="AD18" s="11"/>
      <c r="AE18" s="11"/>
      <c r="AF18" s="51"/>
      <c r="AG18" s="11"/>
      <c r="AH18" s="11"/>
      <c r="AI18" s="11"/>
      <c r="AJ18" s="11"/>
      <c r="AK18" s="11"/>
      <c r="AL18" s="11"/>
      <c r="AM18" s="11"/>
    </row>
    <row r="19" spans="1:39" ht="14.25" customHeight="1" x14ac:dyDescent="0.25">
      <c r="A19" s="11"/>
      <c r="B19" s="14"/>
      <c r="C19" s="11"/>
      <c r="D19" s="11"/>
      <c r="E19" s="11"/>
      <c r="F19" s="11"/>
      <c r="G19" s="11"/>
      <c r="H19" s="11"/>
      <c r="I19" s="11"/>
      <c r="J19" s="11"/>
      <c r="K19" s="11"/>
      <c r="L19" s="11"/>
      <c r="M19" s="30"/>
      <c r="N19" s="11"/>
      <c r="O19" s="11"/>
      <c r="P19" s="11"/>
      <c r="Q19" s="11"/>
      <c r="R19" s="11"/>
      <c r="S19" s="11"/>
      <c r="T19" s="11"/>
      <c r="U19" s="11"/>
      <c r="V19" s="11"/>
      <c r="W19" s="11"/>
      <c r="X19" s="11"/>
      <c r="Y19" s="11"/>
      <c r="Z19" s="11"/>
      <c r="AA19" s="11"/>
      <c r="AB19" s="38"/>
      <c r="AC19" s="38"/>
      <c r="AD19" s="11"/>
      <c r="AE19" s="11"/>
      <c r="AF19" s="30"/>
      <c r="AG19" s="11"/>
      <c r="AH19" s="11"/>
      <c r="AI19" s="11"/>
      <c r="AJ19" s="11"/>
      <c r="AK19" s="11"/>
      <c r="AL19" s="11"/>
      <c r="AM19" s="11"/>
    </row>
    <row r="20" spans="1:39" ht="14.25" customHeight="1" x14ac:dyDescent="0.25">
      <c r="A20" s="11"/>
      <c r="B20" s="14"/>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4.25" customHeight="1" x14ac:dyDescent="0.25">
      <c r="A21" s="9" t="s">
        <v>92</v>
      </c>
      <c r="B21" s="82" t="s">
        <v>93</v>
      </c>
      <c r="C21" s="38"/>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5">
      <c r="A22" s="9" t="s">
        <v>94</v>
      </c>
      <c r="B22" s="82" t="s">
        <v>95</v>
      </c>
      <c r="C22" s="38"/>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4.25" customHeight="1" x14ac:dyDescent="0.25">
      <c r="A23" s="9" t="s">
        <v>96</v>
      </c>
      <c r="B23" s="83">
        <v>45746</v>
      </c>
      <c r="C23" s="38"/>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4.25" customHeight="1" x14ac:dyDescent="0.25">
      <c r="A24" s="11" t="s">
        <v>97</v>
      </c>
      <c r="B24" s="15" t="s">
        <v>98</v>
      </c>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4.25" customHeight="1" x14ac:dyDescent="0.25">
      <c r="A25" s="11"/>
      <c r="B25" s="14"/>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4.25" customHeight="1" x14ac:dyDescent="0.25">
      <c r="A26" s="11"/>
      <c r="B26" s="14"/>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4.25" customHeight="1" x14ac:dyDescent="0.25">
      <c r="A27" s="11"/>
      <c r="B27" s="14"/>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4.25" customHeight="1" x14ac:dyDescent="0.25">
      <c r="A28" s="11"/>
      <c r="B28" s="14"/>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4.25" customHeight="1" x14ac:dyDescent="0.25">
      <c r="A29" s="11"/>
      <c r="B29" s="14"/>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4.25" customHeight="1" x14ac:dyDescent="0.25">
      <c r="A30" s="11"/>
      <c r="B30" s="14"/>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4.25" customHeight="1" x14ac:dyDescent="0.25">
      <c r="A31" s="11"/>
      <c r="B31" s="14"/>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4.25" customHeight="1" x14ac:dyDescent="0.25">
      <c r="A32" s="11"/>
      <c r="B32" s="14"/>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4.25" customHeight="1" x14ac:dyDescent="0.25">
      <c r="A33" s="11"/>
      <c r="B33" s="14"/>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4.25" customHeight="1" x14ac:dyDescent="0.25">
      <c r="A34" s="11"/>
      <c r="B34" s="14"/>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4.25" customHeight="1" x14ac:dyDescent="0.25">
      <c r="A35" s="11"/>
      <c r="B35" s="14"/>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4.25" customHeight="1" x14ac:dyDescent="0.25">
      <c r="A36" s="11"/>
      <c r="B36" s="14"/>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4.25" customHeight="1" x14ac:dyDescent="0.25">
      <c r="A37" s="11"/>
      <c r="B37" s="14"/>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4.25" customHeight="1" x14ac:dyDescent="0.25">
      <c r="A38" s="11"/>
      <c r="B38" s="14"/>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4.25" customHeight="1" x14ac:dyDescent="0.25">
      <c r="A39" s="11"/>
      <c r="B39" s="14"/>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4.25" customHeight="1" x14ac:dyDescent="0.25">
      <c r="A40" s="11"/>
      <c r="B40" s="14"/>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4.25" customHeight="1" x14ac:dyDescent="0.25">
      <c r="A41" s="11"/>
      <c r="B41" s="14"/>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4.25" customHeight="1" x14ac:dyDescent="0.25">
      <c r="A42" s="11"/>
      <c r="B42" s="14"/>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4.25" customHeight="1" x14ac:dyDescent="0.25">
      <c r="A43" s="11"/>
      <c r="B43" s="14"/>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4.25" customHeight="1" x14ac:dyDescent="0.25">
      <c r="A44" s="11"/>
      <c r="B44" s="14"/>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4.25" customHeight="1" x14ac:dyDescent="0.25">
      <c r="A45" s="11"/>
      <c r="B45" s="14"/>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4.25" customHeight="1" x14ac:dyDescent="0.25">
      <c r="A46" s="11"/>
      <c r="B46" s="14"/>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4.25" customHeight="1" x14ac:dyDescent="0.25">
      <c r="A47" s="11"/>
      <c r="B47" s="14"/>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4.25" customHeight="1" x14ac:dyDescent="0.25">
      <c r="A48" s="11"/>
      <c r="B48" s="14"/>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4.25" customHeight="1" x14ac:dyDescent="0.25">
      <c r="A49" s="11"/>
      <c r="B49" s="14"/>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4.25" customHeight="1" x14ac:dyDescent="0.25">
      <c r="A50" s="11"/>
      <c r="B50" s="14"/>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4.25" customHeight="1" x14ac:dyDescent="0.25">
      <c r="A51" s="11"/>
      <c r="B51" s="14"/>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4.25" customHeight="1" x14ac:dyDescent="0.25">
      <c r="A52" s="11"/>
      <c r="B52" s="14"/>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4.25" customHeight="1" x14ac:dyDescent="0.25">
      <c r="A53" s="11"/>
      <c r="B53" s="14"/>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4.25" customHeight="1" x14ac:dyDescent="0.25">
      <c r="A54" s="11"/>
      <c r="B54" s="14"/>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4.25" customHeight="1" x14ac:dyDescent="0.25">
      <c r="A55" s="11"/>
      <c r="B55" s="14"/>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4.25" customHeight="1" x14ac:dyDescent="0.25">
      <c r="A56" s="11"/>
      <c r="B56" s="14"/>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4.25" customHeight="1" x14ac:dyDescent="0.25">
      <c r="A57" s="11"/>
      <c r="B57" s="14"/>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4.25" customHeight="1" x14ac:dyDescent="0.25">
      <c r="A58" s="11"/>
      <c r="B58" s="14"/>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4.25" customHeight="1" x14ac:dyDescent="0.25">
      <c r="A59" s="11"/>
      <c r="B59" s="14"/>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4.25" customHeight="1" x14ac:dyDescent="0.25">
      <c r="A60" s="11"/>
      <c r="B60" s="14"/>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4.25" customHeight="1" x14ac:dyDescent="0.25">
      <c r="A61" s="11"/>
      <c r="B61" s="14"/>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4.25" customHeight="1" x14ac:dyDescent="0.25">
      <c r="A62" s="11"/>
      <c r="B62" s="14"/>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4.25" customHeight="1" x14ac:dyDescent="0.25">
      <c r="A63" s="11"/>
      <c r="B63" s="14"/>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4.25" customHeight="1" x14ac:dyDescent="0.25">
      <c r="A64" s="11"/>
      <c r="B64" s="14"/>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4.25" customHeight="1" x14ac:dyDescent="0.25">
      <c r="A65" s="11"/>
      <c r="B65" s="14"/>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4.25" customHeight="1" x14ac:dyDescent="0.25">
      <c r="A66" s="11"/>
      <c r="B66" s="14"/>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4.25" customHeight="1" x14ac:dyDescent="0.25">
      <c r="A67" s="11"/>
      <c r="B67" s="14"/>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4.25" customHeight="1" x14ac:dyDescent="0.25">
      <c r="A68" s="11"/>
      <c r="B68" s="14"/>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4.25" customHeight="1" x14ac:dyDescent="0.25">
      <c r="A69" s="11"/>
      <c r="B69" s="14"/>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4.25" customHeight="1" x14ac:dyDescent="0.25">
      <c r="A70" s="11"/>
      <c r="B70" s="14"/>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4.25" customHeight="1" x14ac:dyDescent="0.25">
      <c r="A71" s="11"/>
      <c r="B71" s="14"/>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4.25" customHeight="1" x14ac:dyDescent="0.25">
      <c r="A72" s="11"/>
      <c r="B72" s="14"/>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4.25" customHeight="1" x14ac:dyDescent="0.25">
      <c r="A73" s="11"/>
      <c r="B73" s="14"/>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4.25" customHeight="1" x14ac:dyDescent="0.25">
      <c r="A74" s="11"/>
      <c r="B74" s="14"/>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4.25" customHeight="1" x14ac:dyDescent="0.25">
      <c r="A75" s="11"/>
      <c r="B75" s="14"/>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4.25" customHeight="1" x14ac:dyDescent="0.25">
      <c r="A76" s="11"/>
      <c r="B76" s="14"/>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4.25" customHeight="1" x14ac:dyDescent="0.25">
      <c r="A77" s="11"/>
      <c r="B77" s="14"/>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4.25" customHeight="1" x14ac:dyDescent="0.25">
      <c r="A78" s="11"/>
      <c r="B78" s="14"/>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4.25" customHeight="1" x14ac:dyDescent="0.25">
      <c r="A79" s="11"/>
      <c r="B79" s="14"/>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4.25" customHeight="1" x14ac:dyDescent="0.25">
      <c r="A80" s="11"/>
      <c r="B80" s="14"/>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4.25" customHeight="1" x14ac:dyDescent="0.25">
      <c r="A81" s="11"/>
      <c r="B81" s="14"/>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4.25" customHeight="1" x14ac:dyDescent="0.25">
      <c r="A82" s="11"/>
      <c r="B82" s="14"/>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4.25" customHeight="1" x14ac:dyDescent="0.25">
      <c r="A83" s="11"/>
      <c r="B83" s="14"/>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4.25" customHeight="1" x14ac:dyDescent="0.25">
      <c r="A84" s="11"/>
      <c r="B84" s="14"/>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4.25" customHeight="1" x14ac:dyDescent="0.25">
      <c r="A85" s="11"/>
      <c r="B85" s="14"/>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4.25" customHeight="1" x14ac:dyDescent="0.25">
      <c r="A86" s="11"/>
      <c r="B86" s="14"/>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4.25" customHeight="1" x14ac:dyDescent="0.25">
      <c r="A87" s="11"/>
      <c r="B87" s="14"/>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4.25" customHeight="1" x14ac:dyDescent="0.25">
      <c r="A88" s="11"/>
      <c r="B88" s="14"/>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4.25" customHeight="1" x14ac:dyDescent="0.25">
      <c r="A89" s="11"/>
      <c r="B89" s="14"/>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4.25" customHeight="1" x14ac:dyDescent="0.25">
      <c r="A90" s="11"/>
      <c r="B90" s="14"/>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4.25" customHeight="1" x14ac:dyDescent="0.25">
      <c r="A91" s="11"/>
      <c r="B91" s="14"/>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4.25" customHeight="1" x14ac:dyDescent="0.25">
      <c r="A92" s="11"/>
      <c r="B92" s="14"/>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4.25" customHeight="1" x14ac:dyDescent="0.25">
      <c r="A93" s="11"/>
      <c r="B93" s="14"/>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4.25" customHeight="1" x14ac:dyDescent="0.25">
      <c r="A94" s="11"/>
      <c r="B94" s="14"/>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4.25" customHeight="1" x14ac:dyDescent="0.25">
      <c r="A95" s="11"/>
      <c r="B95" s="14"/>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4.25" customHeight="1" x14ac:dyDescent="0.25">
      <c r="A96" s="11"/>
      <c r="B96" s="14"/>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4.25" customHeight="1" x14ac:dyDescent="0.25">
      <c r="A97" s="11"/>
      <c r="B97" s="14"/>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4.25" customHeight="1" x14ac:dyDescent="0.25">
      <c r="A98" s="11"/>
      <c r="B98" s="14"/>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4.25" customHeight="1" x14ac:dyDescent="0.25">
      <c r="A99" s="11"/>
      <c r="B99" s="14"/>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4.25" customHeight="1" x14ac:dyDescent="0.25">
      <c r="A100" s="11"/>
      <c r="B100" s="14"/>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4.25" customHeight="1" x14ac:dyDescent="0.25">
      <c r="A101" s="11"/>
      <c r="B101" s="14"/>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4.25" customHeight="1" x14ac:dyDescent="0.25">
      <c r="A102" s="11"/>
      <c r="B102" s="14"/>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4.25" customHeight="1" x14ac:dyDescent="0.25">
      <c r="A103" s="11"/>
      <c r="B103" s="14"/>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4.25" customHeight="1" x14ac:dyDescent="0.25">
      <c r="A104" s="11"/>
      <c r="B104" s="14"/>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4.25" customHeight="1" x14ac:dyDescent="0.25">
      <c r="A105" s="11"/>
      <c r="B105" s="14"/>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4.25" customHeight="1" x14ac:dyDescent="0.25">
      <c r="A106" s="11"/>
      <c r="B106" s="14"/>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4.25" customHeight="1" x14ac:dyDescent="0.25">
      <c r="A107" s="11"/>
      <c r="B107" s="14"/>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4.25" customHeight="1" x14ac:dyDescent="0.25">
      <c r="A108" s="11"/>
      <c r="B108" s="14"/>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4.25" customHeight="1" x14ac:dyDescent="0.25">
      <c r="A109" s="11"/>
      <c r="B109" s="14"/>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4.25" customHeight="1" x14ac:dyDescent="0.25">
      <c r="A110" s="11"/>
      <c r="B110" s="14"/>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4.25" customHeight="1" x14ac:dyDescent="0.25">
      <c r="A111" s="11"/>
      <c r="B111" s="14"/>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4.25" customHeight="1" x14ac:dyDescent="0.25">
      <c r="A112" s="11"/>
      <c r="B112" s="14"/>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4.25" customHeight="1" x14ac:dyDescent="0.25">
      <c r="A113" s="11"/>
      <c r="B113" s="14"/>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4.25" customHeight="1" x14ac:dyDescent="0.25">
      <c r="A114" s="11"/>
      <c r="B114" s="14"/>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4.25" customHeight="1" x14ac:dyDescent="0.25">
      <c r="A115" s="11"/>
      <c r="B115" s="14"/>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4.25" customHeight="1" x14ac:dyDescent="0.25">
      <c r="A116" s="11"/>
      <c r="B116" s="14"/>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4.25" customHeight="1" x14ac:dyDescent="0.25">
      <c r="A117" s="11"/>
      <c r="B117" s="14"/>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4.25" customHeight="1" x14ac:dyDescent="0.25">
      <c r="A118" s="11"/>
      <c r="B118" s="14"/>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4.25" customHeight="1" x14ac:dyDescent="0.25">
      <c r="A119" s="11"/>
      <c r="B119" s="14"/>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4.25" customHeight="1" x14ac:dyDescent="0.25">
      <c r="A120" s="11"/>
      <c r="B120" s="14"/>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4.25" customHeight="1" x14ac:dyDescent="0.25">
      <c r="A121" s="11"/>
      <c r="B121" s="14"/>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4.25" customHeight="1" x14ac:dyDescent="0.25">
      <c r="A122" s="11"/>
      <c r="B122" s="14"/>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4.25" customHeight="1" x14ac:dyDescent="0.25">
      <c r="A123" s="11"/>
      <c r="B123" s="14"/>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4.25" customHeight="1" x14ac:dyDescent="0.25">
      <c r="A124" s="11"/>
      <c r="B124" s="14"/>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4.25" customHeight="1" x14ac:dyDescent="0.25">
      <c r="A125" s="11"/>
      <c r="B125" s="14"/>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4.25" customHeight="1" x14ac:dyDescent="0.25">
      <c r="A126" s="11"/>
      <c r="B126" s="14"/>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4.25" customHeight="1" x14ac:dyDescent="0.25">
      <c r="A127" s="11"/>
      <c r="B127" s="14"/>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4.25" customHeight="1" x14ac:dyDescent="0.25">
      <c r="A128" s="11"/>
      <c r="B128" s="14"/>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4.25" customHeight="1" x14ac:dyDescent="0.25">
      <c r="A129" s="11"/>
      <c r="B129" s="14"/>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4.25" customHeight="1" x14ac:dyDescent="0.25">
      <c r="A130" s="11"/>
      <c r="B130" s="14"/>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4.25" customHeight="1" x14ac:dyDescent="0.25">
      <c r="A131" s="11"/>
      <c r="B131" s="14"/>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4.25" customHeight="1" x14ac:dyDescent="0.25">
      <c r="A132" s="11"/>
      <c r="B132" s="14"/>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4.25" customHeight="1" x14ac:dyDescent="0.25">
      <c r="A133" s="11"/>
      <c r="B133" s="14"/>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4.25" customHeight="1" x14ac:dyDescent="0.25">
      <c r="A134" s="11"/>
      <c r="B134" s="14"/>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4.25" customHeight="1" x14ac:dyDescent="0.25">
      <c r="A135" s="11"/>
      <c r="B135" s="14"/>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4.25" customHeight="1" x14ac:dyDescent="0.25">
      <c r="A136" s="11"/>
      <c r="B136" s="14"/>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4.25" customHeight="1" x14ac:dyDescent="0.25">
      <c r="A137" s="11"/>
      <c r="B137" s="14"/>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4.25" customHeight="1" x14ac:dyDescent="0.25">
      <c r="A138" s="11"/>
      <c r="B138" s="14"/>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4.25" customHeight="1" x14ac:dyDescent="0.25">
      <c r="A139" s="11"/>
      <c r="B139" s="14"/>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4.25" customHeight="1" x14ac:dyDescent="0.25">
      <c r="A140" s="11"/>
      <c r="B140" s="14"/>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4.25" customHeight="1" x14ac:dyDescent="0.25">
      <c r="A141" s="11"/>
      <c r="B141" s="14"/>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4.25" customHeight="1" x14ac:dyDescent="0.25">
      <c r="A142" s="11"/>
      <c r="B142" s="14"/>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4.25" customHeight="1" x14ac:dyDescent="0.25">
      <c r="A143" s="11"/>
      <c r="B143" s="14"/>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4.25" customHeight="1" x14ac:dyDescent="0.25">
      <c r="A144" s="11"/>
      <c r="B144" s="14"/>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4.25" customHeight="1" x14ac:dyDescent="0.25">
      <c r="A145" s="11"/>
      <c r="B145" s="14"/>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4.25" customHeight="1" x14ac:dyDescent="0.25">
      <c r="A146" s="11"/>
      <c r="B146" s="14"/>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4.25" customHeight="1" x14ac:dyDescent="0.25">
      <c r="A147" s="11"/>
      <c r="B147" s="14"/>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4.25" customHeight="1" x14ac:dyDescent="0.25">
      <c r="A148" s="11"/>
      <c r="B148" s="14"/>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4.25" customHeight="1" x14ac:dyDescent="0.25">
      <c r="A149" s="11"/>
      <c r="B149" s="14"/>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4.25" customHeight="1" x14ac:dyDescent="0.25">
      <c r="A150" s="11"/>
      <c r="B150" s="14"/>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4.25" customHeight="1" x14ac:dyDescent="0.25">
      <c r="A151" s="11"/>
      <c r="B151" s="14"/>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4.25" customHeight="1" x14ac:dyDescent="0.25">
      <c r="A152" s="11"/>
      <c r="B152" s="14"/>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4.25" customHeight="1" x14ac:dyDescent="0.25">
      <c r="A153" s="11"/>
      <c r="B153" s="14"/>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4.25" customHeight="1" x14ac:dyDescent="0.25">
      <c r="A154" s="11"/>
      <c r="B154" s="14"/>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4.25" customHeight="1" x14ac:dyDescent="0.25">
      <c r="A155" s="11"/>
      <c r="B155" s="14"/>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4.25" customHeight="1" x14ac:dyDescent="0.25">
      <c r="A156" s="11"/>
      <c r="B156" s="14"/>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4.25" customHeight="1" x14ac:dyDescent="0.25">
      <c r="A157" s="11"/>
      <c r="B157" s="14"/>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4.25" customHeight="1" x14ac:dyDescent="0.25">
      <c r="A158" s="11"/>
      <c r="B158" s="14"/>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4.25" customHeight="1" x14ac:dyDescent="0.25">
      <c r="A159" s="11"/>
      <c r="B159" s="14"/>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4.25" customHeight="1" x14ac:dyDescent="0.25">
      <c r="A160" s="11"/>
      <c r="B160" s="14"/>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4.25" customHeight="1" x14ac:dyDescent="0.25">
      <c r="A161" s="11"/>
      <c r="B161" s="14"/>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4.25" customHeight="1" x14ac:dyDescent="0.25">
      <c r="A162" s="11"/>
      <c r="B162" s="14"/>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4.25" customHeight="1" x14ac:dyDescent="0.25">
      <c r="A163" s="11"/>
      <c r="B163" s="14"/>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4.25" customHeight="1" x14ac:dyDescent="0.25">
      <c r="A164" s="11"/>
      <c r="B164" s="14"/>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4.25" customHeight="1" x14ac:dyDescent="0.25">
      <c r="A165" s="11"/>
      <c r="B165" s="14"/>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4.25" customHeight="1" x14ac:dyDescent="0.25">
      <c r="A166" s="11"/>
      <c r="B166" s="14"/>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4.25" customHeight="1" x14ac:dyDescent="0.25">
      <c r="A167" s="11"/>
      <c r="B167" s="14"/>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4.25" customHeight="1" x14ac:dyDescent="0.25">
      <c r="A168" s="11"/>
      <c r="B168" s="14"/>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4.25" customHeight="1" x14ac:dyDescent="0.25">
      <c r="A169" s="11"/>
      <c r="B169" s="14"/>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4.25" customHeight="1" x14ac:dyDescent="0.25">
      <c r="A170" s="11"/>
      <c r="B170" s="14"/>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4.25" customHeight="1" x14ac:dyDescent="0.25">
      <c r="A171" s="11"/>
      <c r="B171" s="14"/>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4.25" customHeight="1" x14ac:dyDescent="0.25">
      <c r="A172" s="11"/>
      <c r="B172" s="14"/>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4.25" customHeight="1" x14ac:dyDescent="0.25">
      <c r="A173" s="11"/>
      <c r="B173" s="14"/>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4.25" customHeight="1" x14ac:dyDescent="0.25">
      <c r="A174" s="11"/>
      <c r="B174" s="14"/>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4.25" customHeight="1" x14ac:dyDescent="0.25">
      <c r="A175" s="11"/>
      <c r="B175" s="14"/>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4.25" customHeight="1" x14ac:dyDescent="0.25">
      <c r="A176" s="11"/>
      <c r="B176" s="14"/>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4.25" customHeight="1" x14ac:dyDescent="0.25">
      <c r="A177" s="11"/>
      <c r="B177" s="14"/>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4.25" customHeight="1" x14ac:dyDescent="0.25">
      <c r="A178" s="11"/>
      <c r="B178" s="14"/>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4.25" customHeight="1" x14ac:dyDescent="0.25">
      <c r="A179" s="11"/>
      <c r="B179" s="14"/>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4.25" customHeight="1" x14ac:dyDescent="0.25">
      <c r="A180" s="11"/>
      <c r="B180" s="14"/>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4.25" customHeight="1" x14ac:dyDescent="0.25">
      <c r="A181" s="11"/>
      <c r="B181" s="14"/>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4.25" customHeight="1" x14ac:dyDescent="0.25">
      <c r="A182" s="11"/>
      <c r="B182" s="14"/>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4.25" customHeight="1" x14ac:dyDescent="0.25">
      <c r="A183" s="11"/>
      <c r="B183" s="14"/>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4.25" customHeight="1" x14ac:dyDescent="0.25">
      <c r="A184" s="11"/>
      <c r="B184" s="14"/>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4.25" customHeight="1" x14ac:dyDescent="0.25">
      <c r="A185" s="11"/>
      <c r="B185" s="14"/>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4.25" customHeight="1" x14ac:dyDescent="0.25">
      <c r="A186" s="11"/>
      <c r="B186" s="14"/>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4.25" customHeight="1" x14ac:dyDescent="0.25">
      <c r="A187" s="11"/>
      <c r="B187" s="14"/>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4.25" customHeight="1" x14ac:dyDescent="0.25">
      <c r="A188" s="11"/>
      <c r="B188" s="14"/>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4.25" customHeight="1" x14ac:dyDescent="0.25">
      <c r="A189" s="11"/>
      <c r="B189" s="14"/>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4.25" customHeight="1" x14ac:dyDescent="0.25">
      <c r="A190" s="11"/>
      <c r="B190" s="14"/>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4.25" customHeight="1" x14ac:dyDescent="0.25">
      <c r="A191" s="11"/>
      <c r="B191" s="14"/>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4.25" customHeight="1" x14ac:dyDescent="0.25">
      <c r="A192" s="11"/>
      <c r="B192" s="14"/>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4.25" customHeight="1" x14ac:dyDescent="0.25">
      <c r="A193" s="11"/>
      <c r="B193" s="14"/>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4.25" customHeight="1" x14ac:dyDescent="0.25">
      <c r="A194" s="11"/>
      <c r="B194" s="14"/>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4.25" customHeight="1" x14ac:dyDescent="0.25">
      <c r="A195" s="11"/>
      <c r="B195" s="14"/>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4.25" customHeight="1" x14ac:dyDescent="0.25">
      <c r="A196" s="11"/>
      <c r="B196" s="14"/>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4.25" customHeight="1" x14ac:dyDescent="0.25">
      <c r="A197" s="11"/>
      <c r="B197" s="14"/>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4.25" customHeight="1" x14ac:dyDescent="0.25">
      <c r="A198" s="11"/>
      <c r="B198" s="14"/>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4.25" customHeight="1" x14ac:dyDescent="0.25">
      <c r="A199" s="11"/>
      <c r="B199" s="14"/>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4.25" customHeight="1" x14ac:dyDescent="0.25">
      <c r="A200" s="11"/>
      <c r="B200" s="14"/>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4.25" customHeight="1" x14ac:dyDescent="0.25">
      <c r="A201" s="11"/>
      <c r="B201" s="14"/>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4.25" customHeight="1" x14ac:dyDescent="0.25">
      <c r="A202" s="11"/>
      <c r="B202" s="14"/>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4.25" customHeight="1" x14ac:dyDescent="0.25">
      <c r="A203" s="11"/>
      <c r="B203" s="14"/>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4.25" customHeight="1" x14ac:dyDescent="0.25">
      <c r="A204" s="11"/>
      <c r="B204" s="14"/>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4.25" customHeight="1" x14ac:dyDescent="0.25">
      <c r="A205" s="11"/>
      <c r="B205" s="14"/>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4.25" customHeight="1" x14ac:dyDescent="0.25">
      <c r="A206" s="11"/>
      <c r="B206" s="14"/>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4.25" customHeight="1" x14ac:dyDescent="0.25">
      <c r="A207" s="11"/>
      <c r="B207" s="14"/>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4.25" customHeight="1" x14ac:dyDescent="0.25">
      <c r="A208" s="11"/>
      <c r="B208" s="14"/>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4.25" customHeight="1" x14ac:dyDescent="0.25">
      <c r="A209" s="11"/>
      <c r="B209" s="14"/>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4.25" customHeight="1" x14ac:dyDescent="0.25">
      <c r="A210" s="11"/>
      <c r="B210" s="14"/>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4.25" customHeight="1" x14ac:dyDescent="0.25">
      <c r="A211" s="11"/>
      <c r="B211" s="14"/>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4.25" customHeight="1" x14ac:dyDescent="0.25">
      <c r="A212" s="11"/>
      <c r="B212" s="14"/>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4.25" customHeight="1" x14ac:dyDescent="0.25">
      <c r="A213" s="11"/>
      <c r="B213" s="14"/>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4.25" customHeight="1" x14ac:dyDescent="0.25">
      <c r="A214" s="11"/>
      <c r="B214" s="14"/>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4.25" customHeight="1" x14ac:dyDescent="0.25">
      <c r="A215" s="11"/>
      <c r="B215" s="14"/>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4.25" customHeight="1" x14ac:dyDescent="0.25">
      <c r="A216" s="11"/>
      <c r="B216" s="14"/>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4.25" customHeight="1" x14ac:dyDescent="0.25">
      <c r="A217" s="11"/>
      <c r="B217" s="14"/>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4.25" customHeight="1" x14ac:dyDescent="0.25">
      <c r="A218" s="11"/>
      <c r="B218" s="14"/>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4.25" customHeight="1" x14ac:dyDescent="0.25">
      <c r="A219" s="11"/>
      <c r="B219" s="14"/>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4.25" customHeight="1" x14ac:dyDescent="0.25">
      <c r="A220" s="11"/>
      <c r="B220" s="14"/>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4.25" customHeight="1" x14ac:dyDescent="0.25">
      <c r="A221" s="11"/>
      <c r="B221" s="14"/>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4.25" customHeight="1" x14ac:dyDescent="0.25">
      <c r="A222" s="11"/>
      <c r="B222" s="14"/>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4.25" customHeight="1" x14ac:dyDescent="0.25">
      <c r="A223" s="11"/>
      <c r="B223" s="14"/>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4.25" customHeight="1" x14ac:dyDescent="0.25">
      <c r="A224" s="11"/>
      <c r="B224" s="14"/>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4.25" customHeight="1" x14ac:dyDescent="0.25">
      <c r="A225" s="11"/>
      <c r="B225" s="14"/>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4.25" customHeight="1" x14ac:dyDescent="0.25">
      <c r="A226" s="11"/>
      <c r="B226" s="14"/>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4.25" customHeight="1" x14ac:dyDescent="0.25">
      <c r="A227" s="11"/>
      <c r="B227" s="14"/>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4.25" customHeight="1" x14ac:dyDescent="0.25">
      <c r="A228" s="11"/>
      <c r="B228" s="14"/>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4.25" customHeight="1" x14ac:dyDescent="0.25">
      <c r="A229" s="11"/>
      <c r="B229" s="14"/>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4.25" customHeight="1" x14ac:dyDescent="0.25">
      <c r="A230" s="11"/>
      <c r="B230" s="14"/>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4.25" customHeight="1" x14ac:dyDescent="0.25">
      <c r="A231" s="11"/>
      <c r="B231" s="14"/>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4.25" customHeight="1" x14ac:dyDescent="0.25">
      <c r="A232" s="11"/>
      <c r="B232" s="14"/>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4.25" customHeight="1" x14ac:dyDescent="0.25">
      <c r="A233" s="11"/>
      <c r="B233" s="14"/>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4.25" customHeight="1" x14ac:dyDescent="0.25">
      <c r="A234" s="11"/>
      <c r="B234" s="14"/>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4.25" customHeight="1" x14ac:dyDescent="0.25">
      <c r="A235" s="11"/>
      <c r="B235" s="14"/>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4.25" customHeight="1" x14ac:dyDescent="0.25">
      <c r="A236" s="11"/>
      <c r="B236" s="14"/>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4.25" customHeight="1" x14ac:dyDescent="0.25">
      <c r="A237" s="11"/>
      <c r="B237" s="14"/>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4.25" customHeight="1" x14ac:dyDescent="0.25">
      <c r="A238" s="11"/>
      <c r="B238" s="14"/>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4.25" customHeight="1" x14ac:dyDescent="0.25">
      <c r="A239" s="11"/>
      <c r="B239" s="14"/>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4.25" customHeight="1" x14ac:dyDescent="0.25">
      <c r="A240" s="11"/>
      <c r="B240" s="14"/>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4.25" customHeight="1" x14ac:dyDescent="0.25">
      <c r="A241" s="11"/>
      <c r="B241" s="14"/>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4.25" customHeight="1" x14ac:dyDescent="0.25">
      <c r="A242" s="11"/>
      <c r="B242" s="14"/>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4.25" customHeight="1" x14ac:dyDescent="0.25">
      <c r="A243" s="11"/>
      <c r="B243" s="14"/>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4.25" customHeight="1" x14ac:dyDescent="0.25">
      <c r="A244" s="11"/>
      <c r="B244" s="14"/>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4.25" customHeight="1" x14ac:dyDescent="0.25">
      <c r="A245" s="11"/>
      <c r="B245" s="14"/>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4.25" customHeight="1" x14ac:dyDescent="0.25">
      <c r="A246" s="11"/>
      <c r="B246" s="14"/>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4.25" customHeight="1" x14ac:dyDescent="0.25">
      <c r="A247" s="11"/>
      <c r="B247" s="14"/>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4.25" customHeight="1" x14ac:dyDescent="0.25">
      <c r="A248" s="11"/>
      <c r="B248" s="14"/>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4.25" customHeight="1" x14ac:dyDescent="0.25">
      <c r="A249" s="11"/>
      <c r="B249" s="14"/>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4.25" customHeight="1" x14ac:dyDescent="0.25">
      <c r="A250" s="11"/>
      <c r="B250" s="14"/>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4.25" customHeight="1" x14ac:dyDescent="0.25">
      <c r="A251" s="11"/>
      <c r="B251" s="14"/>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4.25" customHeight="1" x14ac:dyDescent="0.25">
      <c r="A252" s="11"/>
      <c r="B252" s="14"/>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4.25" customHeight="1" x14ac:dyDescent="0.25">
      <c r="A253" s="11"/>
      <c r="B253" s="14"/>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4.25" customHeight="1" x14ac:dyDescent="0.25">
      <c r="A254" s="11"/>
      <c r="B254" s="14"/>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4.25" customHeight="1" x14ac:dyDescent="0.25">
      <c r="A255" s="11"/>
      <c r="B255" s="14"/>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4.25" customHeight="1" x14ac:dyDescent="0.25">
      <c r="A256" s="11"/>
      <c r="B256" s="14"/>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4.25" customHeight="1" x14ac:dyDescent="0.25">
      <c r="A257" s="11"/>
      <c r="B257" s="14"/>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4.25" customHeight="1" x14ac:dyDescent="0.25">
      <c r="A258" s="11"/>
      <c r="B258" s="14"/>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4.25" customHeight="1" x14ac:dyDescent="0.25">
      <c r="A259" s="11"/>
      <c r="B259" s="14"/>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4.25" customHeight="1" x14ac:dyDescent="0.25">
      <c r="A260" s="11"/>
      <c r="B260" s="14"/>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4.25" customHeight="1" x14ac:dyDescent="0.25">
      <c r="A261" s="11"/>
      <c r="B261" s="14"/>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4.25" customHeight="1" x14ac:dyDescent="0.25">
      <c r="A262" s="11"/>
      <c r="B262" s="14"/>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4.25" customHeight="1" x14ac:dyDescent="0.25">
      <c r="A263" s="11"/>
      <c r="B263" s="14"/>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4.25" customHeight="1" x14ac:dyDescent="0.25">
      <c r="A264" s="11"/>
      <c r="B264" s="14"/>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4.25" customHeight="1" x14ac:dyDescent="0.25">
      <c r="A265" s="11"/>
      <c r="B265" s="14"/>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4.25" customHeight="1" x14ac:dyDescent="0.25">
      <c r="A266" s="11"/>
      <c r="B266" s="14"/>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4.25" customHeight="1" x14ac:dyDescent="0.25">
      <c r="A267" s="11"/>
      <c r="B267" s="14"/>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4.25" customHeight="1" x14ac:dyDescent="0.25">
      <c r="A268" s="11"/>
      <c r="B268" s="14"/>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4.25" customHeight="1" x14ac:dyDescent="0.25">
      <c r="A269" s="11"/>
      <c r="B269" s="14"/>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4.25" customHeight="1" x14ac:dyDescent="0.25">
      <c r="A270" s="11"/>
      <c r="B270" s="14"/>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4.25" customHeight="1" x14ac:dyDescent="0.25">
      <c r="A271" s="11"/>
      <c r="B271" s="14"/>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4.25" customHeight="1" x14ac:dyDescent="0.25">
      <c r="A272" s="11"/>
      <c r="B272" s="14"/>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4.25" customHeight="1" x14ac:dyDescent="0.25">
      <c r="A273" s="11"/>
      <c r="B273" s="14"/>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4.25" customHeight="1" x14ac:dyDescent="0.25">
      <c r="A274" s="11"/>
      <c r="B274" s="14"/>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4.25" customHeight="1" x14ac:dyDescent="0.25">
      <c r="A275" s="11"/>
      <c r="B275" s="14"/>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4.25" customHeight="1" x14ac:dyDescent="0.25">
      <c r="A276" s="11"/>
      <c r="B276" s="14"/>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4.25" customHeight="1" x14ac:dyDescent="0.25">
      <c r="A277" s="11"/>
      <c r="B277" s="14"/>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4.25" customHeight="1" x14ac:dyDescent="0.25">
      <c r="A278" s="11"/>
      <c r="B278" s="14"/>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4.25" customHeight="1" x14ac:dyDescent="0.25">
      <c r="A279" s="11"/>
      <c r="B279" s="14"/>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4.25" customHeight="1" x14ac:dyDescent="0.25">
      <c r="A280" s="11"/>
      <c r="B280" s="14"/>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4.25" customHeight="1" x14ac:dyDescent="0.25">
      <c r="A281" s="11"/>
      <c r="B281" s="14"/>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4.25" customHeight="1" x14ac:dyDescent="0.25">
      <c r="A282" s="11"/>
      <c r="B282" s="14"/>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4.25" customHeight="1" x14ac:dyDescent="0.25">
      <c r="A283" s="11"/>
      <c r="B283" s="14"/>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4.25" customHeight="1" x14ac:dyDescent="0.25">
      <c r="A284" s="11"/>
      <c r="B284" s="14"/>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4.25" customHeight="1" x14ac:dyDescent="0.25">
      <c r="A285" s="11"/>
      <c r="B285" s="14"/>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4.25" customHeight="1" x14ac:dyDescent="0.25">
      <c r="A286" s="11"/>
      <c r="B286" s="14"/>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4.25" customHeight="1" x14ac:dyDescent="0.25">
      <c r="A287" s="11"/>
      <c r="B287" s="14"/>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4.25" customHeight="1" x14ac:dyDescent="0.25">
      <c r="A288" s="11"/>
      <c r="B288" s="14"/>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4.25" customHeight="1" x14ac:dyDescent="0.25">
      <c r="A289" s="11"/>
      <c r="B289" s="14"/>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4.25" customHeight="1" x14ac:dyDescent="0.25">
      <c r="A290" s="11"/>
      <c r="B290" s="14"/>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4.25" customHeight="1" x14ac:dyDescent="0.25">
      <c r="A291" s="11"/>
      <c r="B291" s="14"/>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4.25" customHeight="1" x14ac:dyDescent="0.25">
      <c r="A292" s="11"/>
      <c r="B292" s="14"/>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4.25" customHeight="1" x14ac:dyDescent="0.25">
      <c r="A293" s="11"/>
      <c r="B293" s="14"/>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4.25" customHeight="1" x14ac:dyDescent="0.25">
      <c r="A294" s="11"/>
      <c r="B294" s="14"/>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4.25" customHeight="1" x14ac:dyDescent="0.25">
      <c r="A295" s="11"/>
      <c r="B295" s="14"/>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4.25" customHeight="1" x14ac:dyDescent="0.25">
      <c r="A296" s="11"/>
      <c r="B296" s="14"/>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4.25" customHeight="1" x14ac:dyDescent="0.25">
      <c r="A297" s="11"/>
      <c r="B297" s="14"/>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4.25" customHeight="1" x14ac:dyDescent="0.25">
      <c r="A298" s="11"/>
      <c r="B298" s="14"/>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4.25" customHeight="1" x14ac:dyDescent="0.25">
      <c r="A299" s="11"/>
      <c r="B299" s="14"/>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4.25" customHeight="1" x14ac:dyDescent="0.25">
      <c r="A300" s="11"/>
      <c r="B300" s="14"/>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4.25" customHeight="1" x14ac:dyDescent="0.25">
      <c r="A301" s="11"/>
      <c r="B301" s="14"/>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4.25" customHeight="1" x14ac:dyDescent="0.25">
      <c r="A302" s="11"/>
      <c r="B302" s="14"/>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4.25" customHeight="1" x14ac:dyDescent="0.25">
      <c r="A303" s="11"/>
      <c r="B303" s="14"/>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4.25" customHeight="1" x14ac:dyDescent="0.25">
      <c r="A304" s="11"/>
      <c r="B304" s="14"/>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4.25" customHeight="1" x14ac:dyDescent="0.25">
      <c r="A305" s="11"/>
      <c r="B305" s="14"/>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4.25" customHeight="1" x14ac:dyDescent="0.25">
      <c r="A306" s="11"/>
      <c r="B306" s="14"/>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4.25" customHeight="1" x14ac:dyDescent="0.25">
      <c r="A307" s="11"/>
      <c r="B307" s="14"/>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4.25" customHeight="1" x14ac:dyDescent="0.25">
      <c r="A308" s="11"/>
      <c r="B308" s="14"/>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4.25" customHeight="1" x14ac:dyDescent="0.25">
      <c r="A309" s="11"/>
      <c r="B309" s="14"/>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4.25" customHeight="1" x14ac:dyDescent="0.25">
      <c r="A310" s="11"/>
      <c r="B310" s="14"/>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4.25" customHeight="1" x14ac:dyDescent="0.25">
      <c r="A311" s="11"/>
      <c r="B311" s="14"/>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4.25" customHeight="1" x14ac:dyDescent="0.25">
      <c r="A312" s="11"/>
      <c r="B312" s="14"/>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4.25" customHeight="1" x14ac:dyDescent="0.25">
      <c r="A313" s="11"/>
      <c r="B313" s="14"/>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4.25" customHeight="1" x14ac:dyDescent="0.25">
      <c r="A314" s="11"/>
      <c r="B314" s="14"/>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4.25" customHeight="1" x14ac:dyDescent="0.25">
      <c r="A315" s="11"/>
      <c r="B315" s="14"/>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4.25" customHeight="1" x14ac:dyDescent="0.25">
      <c r="A316" s="11"/>
      <c r="B316" s="14"/>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4.25" customHeight="1" x14ac:dyDescent="0.25">
      <c r="A317" s="11"/>
      <c r="B317" s="14"/>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4.25" customHeight="1" x14ac:dyDescent="0.25">
      <c r="A318" s="11"/>
      <c r="B318" s="14"/>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4.25" customHeight="1" x14ac:dyDescent="0.25">
      <c r="A319" s="11"/>
      <c r="B319" s="14"/>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4.25" customHeight="1" x14ac:dyDescent="0.25">
      <c r="A320" s="11"/>
      <c r="B320" s="14"/>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4.25" customHeight="1" x14ac:dyDescent="0.25">
      <c r="A321" s="11"/>
      <c r="B321" s="14"/>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4.25" customHeight="1" x14ac:dyDescent="0.25">
      <c r="A322" s="11"/>
      <c r="B322" s="14"/>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4.25" customHeight="1" x14ac:dyDescent="0.25">
      <c r="A323" s="11"/>
      <c r="B323" s="14"/>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4.25" customHeight="1" x14ac:dyDescent="0.25">
      <c r="A324" s="11"/>
      <c r="B324" s="14"/>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4.25" customHeight="1" x14ac:dyDescent="0.25">
      <c r="A325" s="11"/>
      <c r="B325" s="14"/>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4.25" customHeight="1" x14ac:dyDescent="0.25">
      <c r="A326" s="11"/>
      <c r="B326" s="14"/>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4.25" customHeight="1" x14ac:dyDescent="0.25">
      <c r="A327" s="11"/>
      <c r="B327" s="14"/>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4.25" customHeight="1" x14ac:dyDescent="0.25">
      <c r="A328" s="11"/>
      <c r="B328" s="14"/>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4.25" customHeight="1" x14ac:dyDescent="0.25">
      <c r="A329" s="11"/>
      <c r="B329" s="14"/>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4.25" customHeight="1" x14ac:dyDescent="0.25">
      <c r="A330" s="11"/>
      <c r="B330" s="14"/>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4.25" customHeight="1" x14ac:dyDescent="0.25">
      <c r="A331" s="11"/>
      <c r="B331" s="14"/>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4.25" customHeight="1" x14ac:dyDescent="0.25">
      <c r="A332" s="11"/>
      <c r="B332" s="14"/>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4.25" customHeight="1" x14ac:dyDescent="0.25">
      <c r="A333" s="11"/>
      <c r="B333" s="14"/>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4.25" customHeight="1" x14ac:dyDescent="0.25">
      <c r="A334" s="11"/>
      <c r="B334" s="14"/>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4.25" customHeight="1" x14ac:dyDescent="0.25">
      <c r="A335" s="11"/>
      <c r="B335" s="14"/>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4.25" customHeight="1" x14ac:dyDescent="0.25">
      <c r="A336" s="11"/>
      <c r="B336" s="14"/>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4.25" customHeight="1" x14ac:dyDescent="0.25">
      <c r="A337" s="11"/>
      <c r="B337" s="14"/>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4.25" customHeight="1" x14ac:dyDescent="0.25">
      <c r="A338" s="11"/>
      <c r="B338" s="14"/>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4.25" customHeight="1" x14ac:dyDescent="0.25">
      <c r="A339" s="11"/>
      <c r="B339" s="14"/>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4.25" customHeight="1" x14ac:dyDescent="0.25">
      <c r="A340" s="11"/>
      <c r="B340" s="14"/>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4.25" customHeight="1" x14ac:dyDescent="0.25">
      <c r="A341" s="11"/>
      <c r="B341" s="14"/>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4.25" customHeight="1" x14ac:dyDescent="0.25">
      <c r="A342" s="11"/>
      <c r="B342" s="14"/>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4.25" customHeight="1" x14ac:dyDescent="0.25">
      <c r="A343" s="11"/>
      <c r="B343" s="14"/>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4.25" customHeight="1" x14ac:dyDescent="0.25">
      <c r="A344" s="11"/>
      <c r="B344" s="14"/>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4.25" customHeight="1" x14ac:dyDescent="0.25">
      <c r="A345" s="11"/>
      <c r="B345" s="14"/>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4.25" customHeight="1" x14ac:dyDescent="0.25">
      <c r="A346" s="11"/>
      <c r="B346" s="14"/>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4.25" customHeight="1" x14ac:dyDescent="0.25">
      <c r="A347" s="11"/>
      <c r="B347" s="14"/>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4.25" customHeight="1" x14ac:dyDescent="0.25">
      <c r="A348" s="11"/>
      <c r="B348" s="14"/>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4.25" customHeight="1" x14ac:dyDescent="0.25">
      <c r="A349" s="11"/>
      <c r="B349" s="14"/>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4.25" customHeight="1" x14ac:dyDescent="0.25">
      <c r="A350" s="11"/>
      <c r="B350" s="14"/>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4.25" customHeight="1" x14ac:dyDescent="0.25">
      <c r="A351" s="11"/>
      <c r="B351" s="14"/>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4.25" customHeight="1" x14ac:dyDescent="0.25">
      <c r="A352" s="11"/>
      <c r="B352" s="14"/>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4.25" customHeight="1" x14ac:dyDescent="0.25">
      <c r="A353" s="11"/>
      <c r="B353" s="14"/>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4.25" customHeight="1" x14ac:dyDescent="0.25">
      <c r="A354" s="11"/>
      <c r="B354" s="14"/>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4.25" customHeight="1" x14ac:dyDescent="0.25">
      <c r="A355" s="11"/>
      <c r="B355" s="14"/>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4.25" customHeight="1" x14ac:dyDescent="0.25">
      <c r="A356" s="11"/>
      <c r="B356" s="14"/>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4.25" customHeight="1" x14ac:dyDescent="0.25">
      <c r="A357" s="11"/>
      <c r="B357" s="14"/>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4.25" customHeight="1" x14ac:dyDescent="0.25">
      <c r="A358" s="11"/>
      <c r="B358" s="14"/>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4.25" customHeight="1" x14ac:dyDescent="0.25">
      <c r="A359" s="11"/>
      <c r="B359" s="14"/>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4.25" customHeight="1" x14ac:dyDescent="0.25">
      <c r="A360" s="11"/>
      <c r="B360" s="14"/>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4.25" customHeight="1" x14ac:dyDescent="0.25">
      <c r="A361" s="11"/>
      <c r="B361" s="14"/>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4.25" customHeight="1" x14ac:dyDescent="0.25">
      <c r="A362" s="11"/>
      <c r="B362" s="14"/>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4.25" customHeight="1" x14ac:dyDescent="0.25">
      <c r="A363" s="11"/>
      <c r="B363" s="14"/>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4.25" customHeight="1" x14ac:dyDescent="0.25">
      <c r="A364" s="11"/>
      <c r="B364" s="14"/>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4.25" customHeight="1" x14ac:dyDescent="0.25">
      <c r="A365" s="11"/>
      <c r="B365" s="14"/>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4.25" customHeight="1" x14ac:dyDescent="0.25">
      <c r="A366" s="11"/>
      <c r="B366" s="14"/>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4.25" customHeight="1" x14ac:dyDescent="0.25">
      <c r="A367" s="11"/>
      <c r="B367" s="14"/>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4.25" customHeight="1" x14ac:dyDescent="0.25">
      <c r="A368" s="11"/>
      <c r="B368" s="14"/>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4.25" customHeight="1" x14ac:dyDescent="0.25">
      <c r="A369" s="11"/>
      <c r="B369" s="14"/>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4.25" customHeight="1" x14ac:dyDescent="0.25">
      <c r="A370" s="11"/>
      <c r="B370" s="14"/>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4.25" customHeight="1" x14ac:dyDescent="0.25">
      <c r="A371" s="11"/>
      <c r="B371" s="14"/>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4.25" customHeight="1" x14ac:dyDescent="0.25">
      <c r="A372" s="11"/>
      <c r="B372" s="14"/>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4.25" customHeight="1" x14ac:dyDescent="0.25">
      <c r="A373" s="11"/>
      <c r="B373" s="14"/>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4.25" customHeight="1" x14ac:dyDescent="0.25">
      <c r="A374" s="11"/>
      <c r="B374" s="14"/>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4.25" customHeight="1" x14ac:dyDescent="0.25">
      <c r="A375" s="11"/>
      <c r="B375" s="14"/>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4.25" customHeight="1" x14ac:dyDescent="0.25">
      <c r="A376" s="11"/>
      <c r="B376" s="14"/>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4.25" customHeight="1" x14ac:dyDescent="0.25">
      <c r="A377" s="11"/>
      <c r="B377" s="14"/>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4.25" customHeight="1" x14ac:dyDescent="0.25">
      <c r="A378" s="11"/>
      <c r="B378" s="14"/>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4.25" customHeight="1" x14ac:dyDescent="0.25">
      <c r="A379" s="11"/>
      <c r="B379" s="14"/>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4.25" customHeight="1" x14ac:dyDescent="0.25">
      <c r="A380" s="11"/>
      <c r="B380" s="14"/>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4.25" customHeight="1" x14ac:dyDescent="0.25">
      <c r="A381" s="11"/>
      <c r="B381" s="14"/>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4.25" customHeight="1" x14ac:dyDescent="0.25">
      <c r="A382" s="11"/>
      <c r="B382" s="14"/>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4.25" customHeight="1" x14ac:dyDescent="0.25">
      <c r="A383" s="11"/>
      <c r="B383" s="14"/>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4.25" customHeight="1" x14ac:dyDescent="0.25">
      <c r="A384" s="11"/>
      <c r="B384" s="14"/>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4.25" customHeight="1" x14ac:dyDescent="0.25">
      <c r="A385" s="11"/>
      <c r="B385" s="14"/>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4.25" customHeight="1" x14ac:dyDescent="0.25">
      <c r="A386" s="11"/>
      <c r="B386" s="14"/>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4.25" customHeight="1" x14ac:dyDescent="0.25">
      <c r="A387" s="11"/>
      <c r="B387" s="14"/>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4.25" customHeight="1" x14ac:dyDescent="0.25">
      <c r="A388" s="11"/>
      <c r="B388" s="14"/>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4.25" customHeight="1" x14ac:dyDescent="0.25">
      <c r="A389" s="11"/>
      <c r="B389" s="14"/>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4.25" customHeight="1" x14ac:dyDescent="0.25">
      <c r="A390" s="11"/>
      <c r="B390" s="14"/>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4.25" customHeight="1" x14ac:dyDescent="0.25">
      <c r="A391" s="11"/>
      <c r="B391" s="14"/>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4.25" customHeight="1" x14ac:dyDescent="0.25">
      <c r="A392" s="11"/>
      <c r="B392" s="14"/>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4.25" customHeight="1" x14ac:dyDescent="0.25">
      <c r="A393" s="11"/>
      <c r="B393" s="14"/>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4.25" customHeight="1" x14ac:dyDescent="0.25">
      <c r="A394" s="11"/>
      <c r="B394" s="14"/>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4.25" customHeight="1" x14ac:dyDescent="0.25">
      <c r="A395" s="11"/>
      <c r="B395" s="14"/>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4.25" customHeight="1" x14ac:dyDescent="0.25">
      <c r="A396" s="11"/>
      <c r="B396" s="14"/>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4.25" customHeight="1" x14ac:dyDescent="0.25">
      <c r="A397" s="11"/>
      <c r="B397" s="14"/>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4.25" customHeight="1" x14ac:dyDescent="0.25">
      <c r="A398" s="11"/>
      <c r="B398" s="14"/>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4.25" customHeight="1" x14ac:dyDescent="0.25">
      <c r="A399" s="11"/>
      <c r="B399" s="14"/>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4.25" customHeight="1" x14ac:dyDescent="0.25">
      <c r="A400" s="11"/>
      <c r="B400" s="14"/>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4.25" customHeight="1" x14ac:dyDescent="0.25">
      <c r="A401" s="11"/>
      <c r="B401" s="14"/>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4.25" customHeight="1" x14ac:dyDescent="0.25">
      <c r="A402" s="11"/>
      <c r="B402" s="14"/>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4.25" customHeight="1" x14ac:dyDescent="0.25">
      <c r="A403" s="11"/>
      <c r="B403" s="14"/>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4.25" customHeight="1" x14ac:dyDescent="0.25">
      <c r="A404" s="11"/>
      <c r="B404" s="14"/>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4.25" customHeight="1" x14ac:dyDescent="0.25">
      <c r="A405" s="11"/>
      <c r="B405" s="14"/>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4.25" customHeight="1" x14ac:dyDescent="0.25">
      <c r="A406" s="11"/>
      <c r="B406" s="14"/>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4.25" customHeight="1" x14ac:dyDescent="0.25">
      <c r="A407" s="11"/>
      <c r="B407" s="14"/>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4.25" customHeight="1" x14ac:dyDescent="0.25">
      <c r="A408" s="11"/>
      <c r="B408" s="14"/>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4.25" customHeight="1" x14ac:dyDescent="0.25">
      <c r="A409" s="11"/>
      <c r="B409" s="14"/>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4.25" customHeight="1" x14ac:dyDescent="0.25">
      <c r="A410" s="11"/>
      <c r="B410" s="14"/>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4.25" customHeight="1" x14ac:dyDescent="0.25">
      <c r="A411" s="11"/>
      <c r="B411" s="14"/>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4.25" customHeight="1" x14ac:dyDescent="0.25">
      <c r="A412" s="11"/>
      <c r="B412" s="14"/>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4.25" customHeight="1" x14ac:dyDescent="0.25">
      <c r="A413" s="11"/>
      <c r="B413" s="14"/>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4.25" customHeight="1" x14ac:dyDescent="0.25">
      <c r="A414" s="11"/>
      <c r="B414" s="14"/>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4.25" customHeight="1" x14ac:dyDescent="0.25">
      <c r="A415" s="11"/>
      <c r="B415" s="14"/>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4.25" customHeight="1" x14ac:dyDescent="0.25">
      <c r="A416" s="11"/>
      <c r="B416" s="14"/>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4.25" customHeight="1" x14ac:dyDescent="0.25">
      <c r="A417" s="11"/>
      <c r="B417" s="14"/>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4.25" customHeight="1" x14ac:dyDescent="0.25">
      <c r="A418" s="11"/>
      <c r="B418" s="14"/>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4.25" customHeight="1" x14ac:dyDescent="0.25">
      <c r="A419" s="11"/>
      <c r="B419" s="14"/>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4.25" customHeight="1" x14ac:dyDescent="0.25">
      <c r="A420" s="11"/>
      <c r="B420" s="14"/>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4.25" customHeight="1" x14ac:dyDescent="0.25">
      <c r="A421" s="11"/>
      <c r="B421" s="14"/>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4.25" customHeight="1" x14ac:dyDescent="0.25">
      <c r="A422" s="11"/>
      <c r="B422" s="14"/>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4.25" customHeight="1" x14ac:dyDescent="0.25">
      <c r="A423" s="11"/>
      <c r="B423" s="14"/>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4.25" customHeight="1" x14ac:dyDescent="0.25">
      <c r="A424" s="11"/>
      <c r="B424" s="14"/>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4.25" customHeight="1" x14ac:dyDescent="0.25">
      <c r="A425" s="11"/>
      <c r="B425" s="14"/>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4.25" customHeight="1" x14ac:dyDescent="0.25">
      <c r="A426" s="11"/>
      <c r="B426" s="14"/>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4.25" customHeight="1" x14ac:dyDescent="0.25">
      <c r="A427" s="11"/>
      <c r="B427" s="14"/>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4.25" customHeight="1" x14ac:dyDescent="0.25">
      <c r="A428" s="11"/>
      <c r="B428" s="14"/>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4.25" customHeight="1" x14ac:dyDescent="0.25">
      <c r="A429" s="11"/>
      <c r="B429" s="14"/>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4.25" customHeight="1" x14ac:dyDescent="0.25">
      <c r="A430" s="11"/>
      <c r="B430" s="14"/>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4.25" customHeight="1" x14ac:dyDescent="0.25">
      <c r="A431" s="11"/>
      <c r="B431" s="14"/>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4.25" customHeight="1" x14ac:dyDescent="0.25">
      <c r="A432" s="11"/>
      <c r="B432" s="14"/>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4.25" customHeight="1" x14ac:dyDescent="0.25">
      <c r="A433" s="11"/>
      <c r="B433" s="14"/>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4.25" customHeight="1" x14ac:dyDescent="0.25">
      <c r="A434" s="11"/>
      <c r="B434" s="14"/>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4.25" customHeight="1" x14ac:dyDescent="0.25">
      <c r="A435" s="11"/>
      <c r="B435" s="14"/>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4.25" customHeight="1" x14ac:dyDescent="0.25">
      <c r="A436" s="11"/>
      <c r="B436" s="14"/>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4.25" customHeight="1" x14ac:dyDescent="0.25">
      <c r="A437" s="11"/>
      <c r="B437" s="14"/>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4.25" customHeight="1" x14ac:dyDescent="0.25">
      <c r="A438" s="11"/>
      <c r="B438" s="14"/>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4.25" customHeight="1" x14ac:dyDescent="0.25">
      <c r="A439" s="11"/>
      <c r="B439" s="14"/>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4.25" customHeight="1" x14ac:dyDescent="0.25">
      <c r="A440" s="11"/>
      <c r="B440" s="14"/>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4.25" customHeight="1" x14ac:dyDescent="0.25">
      <c r="A441" s="11"/>
      <c r="B441" s="14"/>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4.25" customHeight="1" x14ac:dyDescent="0.25">
      <c r="A442" s="11"/>
      <c r="B442" s="14"/>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4.25" customHeight="1" x14ac:dyDescent="0.25">
      <c r="A443" s="11"/>
      <c r="B443" s="14"/>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4.25" customHeight="1" x14ac:dyDescent="0.25">
      <c r="A444" s="11"/>
      <c r="B444" s="14"/>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4.25" customHeight="1" x14ac:dyDescent="0.25">
      <c r="A445" s="11"/>
      <c r="B445" s="14"/>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4.25" customHeight="1" x14ac:dyDescent="0.25">
      <c r="A446" s="11"/>
      <c r="B446" s="14"/>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4.25" customHeight="1" x14ac:dyDescent="0.25">
      <c r="A447" s="11"/>
      <c r="B447" s="14"/>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4.25" customHeight="1" x14ac:dyDescent="0.25">
      <c r="A448" s="11"/>
      <c r="B448" s="14"/>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4.25" customHeight="1" x14ac:dyDescent="0.25">
      <c r="A449" s="11"/>
      <c r="B449" s="14"/>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4.25" customHeight="1" x14ac:dyDescent="0.25">
      <c r="A450" s="11"/>
      <c r="B450" s="14"/>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4.25" customHeight="1" x14ac:dyDescent="0.25">
      <c r="A451" s="11"/>
      <c r="B451" s="14"/>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4.25" customHeight="1" x14ac:dyDescent="0.25">
      <c r="A452" s="11"/>
      <c r="B452" s="14"/>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4.25" customHeight="1" x14ac:dyDescent="0.25">
      <c r="A453" s="11"/>
      <c r="B453" s="14"/>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4.25" customHeight="1" x14ac:dyDescent="0.25">
      <c r="A454" s="11"/>
      <c r="B454" s="14"/>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4.25" customHeight="1" x14ac:dyDescent="0.25">
      <c r="A455" s="11"/>
      <c r="B455" s="14"/>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4.25" customHeight="1" x14ac:dyDescent="0.25">
      <c r="A456" s="11"/>
      <c r="B456" s="14"/>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4.25" customHeight="1" x14ac:dyDescent="0.25">
      <c r="A457" s="11"/>
      <c r="B457" s="14"/>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4.25" customHeight="1" x14ac:dyDescent="0.25">
      <c r="A458" s="11"/>
      <c r="B458" s="14"/>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4.25" customHeight="1" x14ac:dyDescent="0.25">
      <c r="A459" s="11"/>
      <c r="B459" s="14"/>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4.25" customHeight="1" x14ac:dyDescent="0.25">
      <c r="A460" s="11"/>
      <c r="B460" s="14"/>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4.25" customHeight="1" x14ac:dyDescent="0.25">
      <c r="A461" s="11"/>
      <c r="B461" s="14"/>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4.25" customHeight="1" x14ac:dyDescent="0.25">
      <c r="A462" s="11"/>
      <c r="B462" s="14"/>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4.25" customHeight="1" x14ac:dyDescent="0.25">
      <c r="A463" s="11"/>
      <c r="B463" s="14"/>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4.25" customHeight="1" x14ac:dyDescent="0.25">
      <c r="A464" s="11"/>
      <c r="B464" s="14"/>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4.25" customHeight="1" x14ac:dyDescent="0.25">
      <c r="A465" s="11"/>
      <c r="B465" s="14"/>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4.25" customHeight="1" x14ac:dyDescent="0.25">
      <c r="A466" s="11"/>
      <c r="B466" s="14"/>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4.25" customHeight="1" x14ac:dyDescent="0.25">
      <c r="A467" s="11"/>
      <c r="B467" s="14"/>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4.25" customHeight="1" x14ac:dyDescent="0.25">
      <c r="A468" s="11"/>
      <c r="B468" s="14"/>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4.25" customHeight="1" x14ac:dyDescent="0.25">
      <c r="A469" s="11"/>
      <c r="B469" s="14"/>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4.25" customHeight="1" x14ac:dyDescent="0.25">
      <c r="A470" s="11"/>
      <c r="B470" s="14"/>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4.25" customHeight="1" x14ac:dyDescent="0.25">
      <c r="A471" s="11"/>
      <c r="B471" s="14"/>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4.25" customHeight="1" x14ac:dyDescent="0.25">
      <c r="A472" s="11"/>
      <c r="B472" s="14"/>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4.25" customHeight="1" x14ac:dyDescent="0.25">
      <c r="A473" s="11"/>
      <c r="B473" s="14"/>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4.25" customHeight="1" x14ac:dyDescent="0.25">
      <c r="A474" s="11"/>
      <c r="B474" s="14"/>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4.25" customHeight="1" x14ac:dyDescent="0.25">
      <c r="A475" s="11"/>
      <c r="B475" s="14"/>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4.25" customHeight="1" x14ac:dyDescent="0.25">
      <c r="A476" s="11"/>
      <c r="B476" s="14"/>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4.25" customHeight="1" x14ac:dyDescent="0.25">
      <c r="A477" s="11"/>
      <c r="B477" s="14"/>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4.25" customHeight="1" x14ac:dyDescent="0.25">
      <c r="A478" s="11"/>
      <c r="B478" s="14"/>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4.25" customHeight="1" x14ac:dyDescent="0.25">
      <c r="A479" s="11"/>
      <c r="B479" s="14"/>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4.25" customHeight="1" x14ac:dyDescent="0.25">
      <c r="A480" s="11"/>
      <c r="B480" s="14"/>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4.25" customHeight="1" x14ac:dyDescent="0.25">
      <c r="A481" s="11"/>
      <c r="B481" s="14"/>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4.25" customHeight="1" x14ac:dyDescent="0.25">
      <c r="A482" s="11"/>
      <c r="B482" s="14"/>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4.25" customHeight="1" x14ac:dyDescent="0.25">
      <c r="A483" s="11"/>
      <c r="B483" s="14"/>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4.25" customHeight="1" x14ac:dyDescent="0.25">
      <c r="A484" s="11"/>
      <c r="B484" s="14"/>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4.25" customHeight="1" x14ac:dyDescent="0.25">
      <c r="A485" s="11"/>
      <c r="B485" s="14"/>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4.25" customHeight="1" x14ac:dyDescent="0.25">
      <c r="A486" s="11"/>
      <c r="B486" s="14"/>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4.25" customHeight="1" x14ac:dyDescent="0.25">
      <c r="A487" s="11"/>
      <c r="B487" s="14"/>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4.25" customHeight="1" x14ac:dyDescent="0.25">
      <c r="A488" s="11"/>
      <c r="B488" s="14"/>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4.25" customHeight="1" x14ac:dyDescent="0.25">
      <c r="A489" s="11"/>
      <c r="B489" s="14"/>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4.25" customHeight="1" x14ac:dyDescent="0.25">
      <c r="A490" s="11"/>
      <c r="B490" s="14"/>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4.25" customHeight="1" x14ac:dyDescent="0.25">
      <c r="A491" s="11"/>
      <c r="B491" s="14"/>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4.25" customHeight="1" x14ac:dyDescent="0.25">
      <c r="A492" s="11"/>
      <c r="B492" s="14"/>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4.25" customHeight="1" x14ac:dyDescent="0.25">
      <c r="A493" s="11"/>
      <c r="B493" s="14"/>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4.25" customHeight="1" x14ac:dyDescent="0.25">
      <c r="A494" s="11"/>
      <c r="B494" s="14"/>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4.25" customHeight="1" x14ac:dyDescent="0.25">
      <c r="A495" s="11"/>
      <c r="B495" s="14"/>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4.25" customHeight="1" x14ac:dyDescent="0.25">
      <c r="A496" s="11"/>
      <c r="B496" s="14"/>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4.25" customHeight="1" x14ac:dyDescent="0.25">
      <c r="A497" s="11"/>
      <c r="B497" s="14"/>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4.25" customHeight="1" x14ac:dyDescent="0.25">
      <c r="A498" s="11"/>
      <c r="B498" s="14"/>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4.25" customHeight="1" x14ac:dyDescent="0.25">
      <c r="A499" s="11"/>
      <c r="B499" s="14"/>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4.25" customHeight="1" x14ac:dyDescent="0.25">
      <c r="A500" s="11"/>
      <c r="B500" s="14"/>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4.25" customHeight="1" x14ac:dyDescent="0.25">
      <c r="A501" s="11"/>
      <c r="B501" s="14"/>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4.25" customHeight="1" x14ac:dyDescent="0.25">
      <c r="A502" s="11"/>
      <c r="B502" s="14"/>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4.25" customHeight="1" x14ac:dyDescent="0.25">
      <c r="A503" s="11"/>
      <c r="B503" s="14"/>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4.25" customHeight="1" x14ac:dyDescent="0.25">
      <c r="A504" s="11"/>
      <c r="B504" s="14"/>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4.25" customHeight="1" x14ac:dyDescent="0.25">
      <c r="A505" s="11"/>
      <c r="B505" s="14"/>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4.25" customHeight="1" x14ac:dyDescent="0.25">
      <c r="A506" s="11"/>
      <c r="B506" s="14"/>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4.25" customHeight="1" x14ac:dyDescent="0.25">
      <c r="A507" s="11"/>
      <c r="B507" s="14"/>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4.25" customHeight="1" x14ac:dyDescent="0.25">
      <c r="A508" s="11"/>
      <c r="B508" s="14"/>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4.25" customHeight="1" x14ac:dyDescent="0.25">
      <c r="A509" s="11"/>
      <c r="B509" s="14"/>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4.25" customHeight="1" x14ac:dyDescent="0.25">
      <c r="A510" s="11"/>
      <c r="B510" s="14"/>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4.25" customHeight="1" x14ac:dyDescent="0.25">
      <c r="A511" s="11"/>
      <c r="B511" s="14"/>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4.25" customHeight="1" x14ac:dyDescent="0.25">
      <c r="A512" s="11"/>
      <c r="B512" s="14"/>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4.25" customHeight="1" x14ac:dyDescent="0.25">
      <c r="A513" s="11"/>
      <c r="B513" s="14"/>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4.25" customHeight="1" x14ac:dyDescent="0.25">
      <c r="A514" s="11"/>
      <c r="B514" s="14"/>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4.25" customHeight="1" x14ac:dyDescent="0.25">
      <c r="A515" s="11"/>
      <c r="B515" s="14"/>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4.25" customHeight="1" x14ac:dyDescent="0.25">
      <c r="A516" s="11"/>
      <c r="B516" s="14"/>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4.25" customHeight="1" x14ac:dyDescent="0.25">
      <c r="A517" s="11"/>
      <c r="B517" s="14"/>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4.25" customHeight="1" x14ac:dyDescent="0.25">
      <c r="A518" s="11"/>
      <c r="B518" s="14"/>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4.25" customHeight="1" x14ac:dyDescent="0.25">
      <c r="A519" s="11"/>
      <c r="B519" s="14"/>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4.25" customHeight="1" x14ac:dyDescent="0.25">
      <c r="A520" s="11"/>
      <c r="B520" s="14"/>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4.25" customHeight="1" x14ac:dyDescent="0.25">
      <c r="A521" s="11"/>
      <c r="B521" s="14"/>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4.25" customHeight="1" x14ac:dyDescent="0.25">
      <c r="A522" s="11"/>
      <c r="B522" s="14"/>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4.25" customHeight="1" x14ac:dyDescent="0.25">
      <c r="A523" s="11"/>
      <c r="B523" s="14"/>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4.25" customHeight="1" x14ac:dyDescent="0.25">
      <c r="A524" s="11"/>
      <c r="B524" s="14"/>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4.25" customHeight="1" x14ac:dyDescent="0.25">
      <c r="A525" s="11"/>
      <c r="B525" s="14"/>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4.25" customHeight="1" x14ac:dyDescent="0.25">
      <c r="A526" s="11"/>
      <c r="B526" s="14"/>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4.25" customHeight="1" x14ac:dyDescent="0.25">
      <c r="A527" s="11"/>
      <c r="B527" s="14"/>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4.25" customHeight="1" x14ac:dyDescent="0.25">
      <c r="A528" s="11"/>
      <c r="B528" s="14"/>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4.25" customHeight="1" x14ac:dyDescent="0.25">
      <c r="A529" s="11"/>
      <c r="B529" s="14"/>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4.25" customHeight="1" x14ac:dyDescent="0.25">
      <c r="A530" s="11"/>
      <c r="B530" s="14"/>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4.25" customHeight="1" x14ac:dyDescent="0.25">
      <c r="A531" s="11"/>
      <c r="B531" s="14"/>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4.25" customHeight="1" x14ac:dyDescent="0.25">
      <c r="A532" s="11"/>
      <c r="B532" s="14"/>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4.25" customHeight="1" x14ac:dyDescent="0.25">
      <c r="A533" s="11"/>
      <c r="B533" s="14"/>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4.25" customHeight="1" x14ac:dyDescent="0.25">
      <c r="A534" s="11"/>
      <c r="B534" s="14"/>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4.25" customHeight="1" x14ac:dyDescent="0.25">
      <c r="A535" s="11"/>
      <c r="B535" s="14"/>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4.25" customHeight="1" x14ac:dyDescent="0.25">
      <c r="A536" s="11"/>
      <c r="B536" s="14"/>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4.25" customHeight="1" x14ac:dyDescent="0.25">
      <c r="A537" s="11"/>
      <c r="B537" s="14"/>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4.25" customHeight="1" x14ac:dyDescent="0.25">
      <c r="A538" s="11"/>
      <c r="B538" s="14"/>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4.25" customHeight="1" x14ac:dyDescent="0.25">
      <c r="A539" s="11"/>
      <c r="B539" s="14"/>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4.25" customHeight="1" x14ac:dyDescent="0.25">
      <c r="A540" s="11"/>
      <c r="B540" s="14"/>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4.25" customHeight="1" x14ac:dyDescent="0.25">
      <c r="A541" s="11"/>
      <c r="B541" s="14"/>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4.25" customHeight="1" x14ac:dyDescent="0.25">
      <c r="A542" s="11"/>
      <c r="B542" s="14"/>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4.25" customHeight="1" x14ac:dyDescent="0.25">
      <c r="A543" s="11"/>
      <c r="B543" s="14"/>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4.25" customHeight="1" x14ac:dyDescent="0.25">
      <c r="A544" s="11"/>
      <c r="B544" s="14"/>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4.25" customHeight="1" x14ac:dyDescent="0.25">
      <c r="A545" s="11"/>
      <c r="B545" s="14"/>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4.25" customHeight="1" x14ac:dyDescent="0.25">
      <c r="A546" s="11"/>
      <c r="B546" s="14"/>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4.25" customHeight="1" x14ac:dyDescent="0.25">
      <c r="A547" s="11"/>
      <c r="B547" s="14"/>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4.25" customHeight="1" x14ac:dyDescent="0.25">
      <c r="A548" s="11"/>
      <c r="B548" s="14"/>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4.25" customHeight="1" x14ac:dyDescent="0.25">
      <c r="A549" s="11"/>
      <c r="B549" s="14"/>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4.25" customHeight="1" x14ac:dyDescent="0.25">
      <c r="A550" s="11"/>
      <c r="B550" s="14"/>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4.25" customHeight="1" x14ac:dyDescent="0.25">
      <c r="A551" s="11"/>
      <c r="B551" s="14"/>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4.25" customHeight="1" x14ac:dyDescent="0.25">
      <c r="A552" s="11"/>
      <c r="B552" s="14"/>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4.25" customHeight="1" x14ac:dyDescent="0.25">
      <c r="A553" s="11"/>
      <c r="B553" s="14"/>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4.25" customHeight="1" x14ac:dyDescent="0.25">
      <c r="A554" s="11"/>
      <c r="B554" s="14"/>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4.25" customHeight="1" x14ac:dyDescent="0.25">
      <c r="A555" s="11"/>
      <c r="B555" s="14"/>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4.25" customHeight="1" x14ac:dyDescent="0.25">
      <c r="A556" s="11"/>
      <c r="B556" s="14"/>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4.25" customHeight="1" x14ac:dyDescent="0.25">
      <c r="A557" s="11"/>
      <c r="B557" s="14"/>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4.25" customHeight="1" x14ac:dyDescent="0.25">
      <c r="A558" s="11"/>
      <c r="B558" s="14"/>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4.25" customHeight="1" x14ac:dyDescent="0.25">
      <c r="A559" s="11"/>
      <c r="B559" s="14"/>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4.25" customHeight="1" x14ac:dyDescent="0.25">
      <c r="A560" s="11"/>
      <c r="B560" s="14"/>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4.25" customHeight="1" x14ac:dyDescent="0.25">
      <c r="A561" s="11"/>
      <c r="B561" s="14"/>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4.25" customHeight="1" x14ac:dyDescent="0.25">
      <c r="A562" s="11"/>
      <c r="B562" s="14"/>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4.25" customHeight="1" x14ac:dyDescent="0.25">
      <c r="A563" s="11"/>
      <c r="B563" s="14"/>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4.25" customHeight="1" x14ac:dyDescent="0.25">
      <c r="A564" s="11"/>
      <c r="B564" s="14"/>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4.25" customHeight="1" x14ac:dyDescent="0.25">
      <c r="A565" s="11"/>
      <c r="B565" s="14"/>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4.25" customHeight="1" x14ac:dyDescent="0.25">
      <c r="A566" s="11"/>
      <c r="B566" s="14"/>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4.25" customHeight="1" x14ac:dyDescent="0.25">
      <c r="A567" s="11"/>
      <c r="B567" s="14"/>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4.25" customHeight="1" x14ac:dyDescent="0.25">
      <c r="A568" s="11"/>
      <c r="B568" s="14"/>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4.25" customHeight="1" x14ac:dyDescent="0.25">
      <c r="A569" s="11"/>
      <c r="B569" s="14"/>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4.25" customHeight="1" x14ac:dyDescent="0.25">
      <c r="A570" s="11"/>
      <c r="B570" s="14"/>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4.25" customHeight="1" x14ac:dyDescent="0.25">
      <c r="A571" s="11"/>
      <c r="B571" s="14"/>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4.25" customHeight="1" x14ac:dyDescent="0.25">
      <c r="A572" s="11"/>
      <c r="B572" s="14"/>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4.25" customHeight="1" x14ac:dyDescent="0.25">
      <c r="A573" s="11"/>
      <c r="B573" s="14"/>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4.25" customHeight="1" x14ac:dyDescent="0.25">
      <c r="A574" s="11"/>
      <c r="B574" s="14"/>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4.25" customHeight="1" x14ac:dyDescent="0.25">
      <c r="A575" s="11"/>
      <c r="B575" s="14"/>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4.25" customHeight="1" x14ac:dyDescent="0.25">
      <c r="A576" s="11"/>
      <c r="B576" s="14"/>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4.25" customHeight="1" x14ac:dyDescent="0.25">
      <c r="A577" s="11"/>
      <c r="B577" s="14"/>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4.25" customHeight="1" x14ac:dyDescent="0.25">
      <c r="A578" s="11"/>
      <c r="B578" s="14"/>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4.25" customHeight="1" x14ac:dyDescent="0.25">
      <c r="A579" s="11"/>
      <c r="B579" s="14"/>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4.25" customHeight="1" x14ac:dyDescent="0.25">
      <c r="A580" s="11"/>
      <c r="B580" s="14"/>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4.25" customHeight="1" x14ac:dyDescent="0.25">
      <c r="A581" s="11"/>
      <c r="B581" s="14"/>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4.25" customHeight="1" x14ac:dyDescent="0.25">
      <c r="A582" s="11"/>
      <c r="B582" s="14"/>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4.25" customHeight="1" x14ac:dyDescent="0.25">
      <c r="A583" s="11"/>
      <c r="B583" s="14"/>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4.25" customHeight="1" x14ac:dyDescent="0.25">
      <c r="A584" s="11"/>
      <c r="B584" s="14"/>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4.25" customHeight="1" x14ac:dyDescent="0.25">
      <c r="A585" s="11"/>
      <c r="B585" s="14"/>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4.25" customHeight="1" x14ac:dyDescent="0.25">
      <c r="A586" s="11"/>
      <c r="B586" s="14"/>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4.25" customHeight="1" x14ac:dyDescent="0.25">
      <c r="A587" s="11"/>
      <c r="B587" s="14"/>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4.25" customHeight="1" x14ac:dyDescent="0.25">
      <c r="A588" s="11"/>
      <c r="B588" s="14"/>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4.25" customHeight="1" x14ac:dyDescent="0.25">
      <c r="A589" s="11"/>
      <c r="B589" s="14"/>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4.25" customHeight="1" x14ac:dyDescent="0.25">
      <c r="A590" s="11"/>
      <c r="B590" s="14"/>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4.25" customHeight="1" x14ac:dyDescent="0.25">
      <c r="A591" s="11"/>
      <c r="B591" s="14"/>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4.25" customHeight="1" x14ac:dyDescent="0.25">
      <c r="A592" s="11"/>
      <c r="B592" s="14"/>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4.25" customHeight="1" x14ac:dyDescent="0.25">
      <c r="A593" s="11"/>
      <c r="B593" s="14"/>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4.25" customHeight="1" x14ac:dyDescent="0.25">
      <c r="A594" s="11"/>
      <c r="B594" s="14"/>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4.25" customHeight="1" x14ac:dyDescent="0.25">
      <c r="A595" s="11"/>
      <c r="B595" s="14"/>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4.25" customHeight="1" x14ac:dyDescent="0.25">
      <c r="A596" s="11"/>
      <c r="B596" s="14"/>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4.25" customHeight="1" x14ac:dyDescent="0.25">
      <c r="A597" s="11"/>
      <c r="B597" s="14"/>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4.25" customHeight="1" x14ac:dyDescent="0.25">
      <c r="A598" s="11"/>
      <c r="B598" s="14"/>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4.25" customHeight="1" x14ac:dyDescent="0.25">
      <c r="A599" s="11"/>
      <c r="B599" s="14"/>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4.25" customHeight="1" x14ac:dyDescent="0.25">
      <c r="A600" s="11"/>
      <c r="B600" s="14"/>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4.25" customHeight="1" x14ac:dyDescent="0.25">
      <c r="A601" s="11"/>
      <c r="B601" s="14"/>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4.25" customHeight="1" x14ac:dyDescent="0.25">
      <c r="A602" s="11"/>
      <c r="B602" s="14"/>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4.25" customHeight="1" x14ac:dyDescent="0.25">
      <c r="A603" s="11"/>
      <c r="B603" s="14"/>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4.25" customHeight="1" x14ac:dyDescent="0.25">
      <c r="A604" s="11"/>
      <c r="B604" s="14"/>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4.25" customHeight="1" x14ac:dyDescent="0.25">
      <c r="A605" s="11"/>
      <c r="B605" s="14"/>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4.25" customHeight="1" x14ac:dyDescent="0.25">
      <c r="A606" s="11"/>
      <c r="B606" s="14"/>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4.25" customHeight="1" x14ac:dyDescent="0.25">
      <c r="A607" s="11"/>
      <c r="B607" s="14"/>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4.25" customHeight="1" x14ac:dyDescent="0.25">
      <c r="A608" s="11"/>
      <c r="B608" s="14"/>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4.25" customHeight="1" x14ac:dyDescent="0.25">
      <c r="A609" s="11"/>
      <c r="B609" s="14"/>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4.25" customHeight="1" x14ac:dyDescent="0.25">
      <c r="A610" s="11"/>
      <c r="B610" s="14"/>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4.25" customHeight="1" x14ac:dyDescent="0.25">
      <c r="A611" s="11"/>
      <c r="B611" s="14"/>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4.25" customHeight="1" x14ac:dyDescent="0.25">
      <c r="A612" s="11"/>
      <c r="B612" s="14"/>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4.25" customHeight="1" x14ac:dyDescent="0.25">
      <c r="A613" s="11"/>
      <c r="B613" s="14"/>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4.25" customHeight="1" x14ac:dyDescent="0.25">
      <c r="A614" s="11"/>
      <c r="B614" s="14"/>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4.25" customHeight="1" x14ac:dyDescent="0.25">
      <c r="A615" s="11"/>
      <c r="B615" s="14"/>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4.25" customHeight="1" x14ac:dyDescent="0.25">
      <c r="A616" s="11"/>
      <c r="B616" s="14"/>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4.25" customHeight="1" x14ac:dyDescent="0.25">
      <c r="A617" s="11"/>
      <c r="B617" s="14"/>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4.25" customHeight="1" x14ac:dyDescent="0.25">
      <c r="A618" s="11"/>
      <c r="B618" s="14"/>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4.25" customHeight="1" x14ac:dyDescent="0.25">
      <c r="A619" s="11"/>
      <c r="B619" s="14"/>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4.25" customHeight="1" x14ac:dyDescent="0.25">
      <c r="A620" s="11"/>
      <c r="B620" s="14"/>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4.25" customHeight="1" x14ac:dyDescent="0.25">
      <c r="A621" s="11"/>
      <c r="B621" s="14"/>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4.25" customHeight="1" x14ac:dyDescent="0.25">
      <c r="A622" s="11"/>
      <c r="B622" s="14"/>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4.25" customHeight="1" x14ac:dyDescent="0.25">
      <c r="A623" s="11"/>
      <c r="B623" s="14"/>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4.25" customHeight="1" x14ac:dyDescent="0.25">
      <c r="A624" s="11"/>
      <c r="B624" s="14"/>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4.25" customHeight="1" x14ac:dyDescent="0.25">
      <c r="A625" s="11"/>
      <c r="B625" s="14"/>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4.25" customHeight="1" x14ac:dyDescent="0.25">
      <c r="A626" s="11"/>
      <c r="B626" s="14"/>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4.25" customHeight="1" x14ac:dyDescent="0.25">
      <c r="A627" s="11"/>
      <c r="B627" s="14"/>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4.25" customHeight="1" x14ac:dyDescent="0.25">
      <c r="A628" s="11"/>
      <c r="B628" s="14"/>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4.25" customHeight="1" x14ac:dyDescent="0.25">
      <c r="A629" s="11"/>
      <c r="B629" s="14"/>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4.25" customHeight="1" x14ac:dyDescent="0.25">
      <c r="A630" s="11"/>
      <c r="B630" s="14"/>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4.25" customHeight="1" x14ac:dyDescent="0.25">
      <c r="A631" s="11"/>
      <c r="B631" s="14"/>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4.25" customHeight="1" x14ac:dyDescent="0.25">
      <c r="A632" s="11"/>
      <c r="B632" s="14"/>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4.25" customHeight="1" x14ac:dyDescent="0.25">
      <c r="A633" s="11"/>
      <c r="B633" s="14"/>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4.25" customHeight="1" x14ac:dyDescent="0.25">
      <c r="A634" s="11"/>
      <c r="B634" s="14"/>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4.25" customHeight="1" x14ac:dyDescent="0.25">
      <c r="A635" s="11"/>
      <c r="B635" s="14"/>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4.25" customHeight="1" x14ac:dyDescent="0.25">
      <c r="A636" s="11"/>
      <c r="B636" s="14"/>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4.25" customHeight="1" x14ac:dyDescent="0.25">
      <c r="A637" s="11"/>
      <c r="B637" s="14"/>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4.25" customHeight="1" x14ac:dyDescent="0.25">
      <c r="A638" s="11"/>
      <c r="B638" s="14"/>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4.25" customHeight="1" x14ac:dyDescent="0.25">
      <c r="A639" s="11"/>
      <c r="B639" s="14"/>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4.25" customHeight="1" x14ac:dyDescent="0.25">
      <c r="A640" s="11"/>
      <c r="B640" s="14"/>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4.25" customHeight="1" x14ac:dyDescent="0.25">
      <c r="A641" s="11"/>
      <c r="B641" s="14"/>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4.25" customHeight="1" x14ac:dyDescent="0.25">
      <c r="A642" s="11"/>
      <c r="B642" s="14"/>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4.25" customHeight="1" x14ac:dyDescent="0.25">
      <c r="A643" s="11"/>
      <c r="B643" s="14"/>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4.25" customHeight="1" x14ac:dyDescent="0.25">
      <c r="A644" s="11"/>
      <c r="B644" s="14"/>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4.25" customHeight="1" x14ac:dyDescent="0.25">
      <c r="A645" s="11"/>
      <c r="B645" s="14"/>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4.25" customHeight="1" x14ac:dyDescent="0.25">
      <c r="A646" s="11"/>
      <c r="B646" s="14"/>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4.25" customHeight="1" x14ac:dyDescent="0.25">
      <c r="A647" s="11"/>
      <c r="B647" s="14"/>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4.25" customHeight="1" x14ac:dyDescent="0.25">
      <c r="A648" s="11"/>
      <c r="B648" s="14"/>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4.25" customHeight="1" x14ac:dyDescent="0.25">
      <c r="A649" s="11"/>
      <c r="B649" s="14"/>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4.25" customHeight="1" x14ac:dyDescent="0.25">
      <c r="A650" s="11"/>
      <c r="B650" s="14"/>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4.25" customHeight="1" x14ac:dyDescent="0.25">
      <c r="A651" s="11"/>
      <c r="B651" s="14"/>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4.25" customHeight="1" x14ac:dyDescent="0.25">
      <c r="A652" s="11"/>
      <c r="B652" s="14"/>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4.25" customHeight="1" x14ac:dyDescent="0.25">
      <c r="A653" s="11"/>
      <c r="B653" s="14"/>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4.25" customHeight="1" x14ac:dyDescent="0.25">
      <c r="A654" s="11"/>
      <c r="B654" s="14"/>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4.25" customHeight="1" x14ac:dyDescent="0.25">
      <c r="A655" s="11"/>
      <c r="B655" s="14"/>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4.25" customHeight="1" x14ac:dyDescent="0.25">
      <c r="A656" s="11"/>
      <c r="B656" s="14"/>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4.25" customHeight="1" x14ac:dyDescent="0.25">
      <c r="A657" s="11"/>
      <c r="B657" s="14"/>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4.25" customHeight="1" x14ac:dyDescent="0.25">
      <c r="A658" s="11"/>
      <c r="B658" s="14"/>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4.25" customHeight="1" x14ac:dyDescent="0.25">
      <c r="A659" s="11"/>
      <c r="B659" s="14"/>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4.25" customHeight="1" x14ac:dyDescent="0.25">
      <c r="A660" s="11"/>
      <c r="B660" s="14"/>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4.25" customHeight="1" x14ac:dyDescent="0.25">
      <c r="A661" s="11"/>
      <c r="B661" s="14"/>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4.25" customHeight="1" x14ac:dyDescent="0.25">
      <c r="A662" s="11"/>
      <c r="B662" s="14"/>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4.25" customHeight="1" x14ac:dyDescent="0.25">
      <c r="A663" s="11"/>
      <c r="B663" s="14"/>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4.25" customHeight="1" x14ac:dyDescent="0.25">
      <c r="A664" s="11"/>
      <c r="B664" s="14"/>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4.25" customHeight="1" x14ac:dyDescent="0.25">
      <c r="A665" s="11"/>
      <c r="B665" s="14"/>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4.25" customHeight="1" x14ac:dyDescent="0.25">
      <c r="A666" s="11"/>
      <c r="B666" s="14"/>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4.25" customHeight="1" x14ac:dyDescent="0.25">
      <c r="A667" s="11"/>
      <c r="B667" s="14"/>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4.25" customHeight="1" x14ac:dyDescent="0.25">
      <c r="A668" s="11"/>
      <c r="B668" s="14"/>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4.25" customHeight="1" x14ac:dyDescent="0.25">
      <c r="A669" s="11"/>
      <c r="B669" s="14"/>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4.25" customHeight="1" x14ac:dyDescent="0.25">
      <c r="A670" s="11"/>
      <c r="B670" s="14"/>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4.25" customHeight="1" x14ac:dyDescent="0.25">
      <c r="A671" s="11"/>
      <c r="B671" s="14"/>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4.25" customHeight="1" x14ac:dyDescent="0.25">
      <c r="A672" s="11"/>
      <c r="B672" s="14"/>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4.25" customHeight="1" x14ac:dyDescent="0.25">
      <c r="A673" s="11"/>
      <c r="B673" s="14"/>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4.25" customHeight="1" x14ac:dyDescent="0.25">
      <c r="A674" s="11"/>
      <c r="B674" s="14"/>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4.25" customHeight="1" x14ac:dyDescent="0.25">
      <c r="A675" s="11"/>
      <c r="B675" s="14"/>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4.25" customHeight="1" x14ac:dyDescent="0.25">
      <c r="A676" s="11"/>
      <c r="B676" s="14"/>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4.25" customHeight="1" x14ac:dyDescent="0.25">
      <c r="A677" s="11"/>
      <c r="B677" s="14"/>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4.25" customHeight="1" x14ac:dyDescent="0.25">
      <c r="A678" s="11"/>
      <c r="B678" s="14"/>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4.25" customHeight="1" x14ac:dyDescent="0.25">
      <c r="A679" s="11"/>
      <c r="B679" s="14"/>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4.25" customHeight="1" x14ac:dyDescent="0.25">
      <c r="A680" s="11"/>
      <c r="B680" s="14"/>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4.25" customHeight="1" x14ac:dyDescent="0.25">
      <c r="A681" s="11"/>
      <c r="B681" s="14"/>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4.25" customHeight="1" x14ac:dyDescent="0.25">
      <c r="A682" s="11"/>
      <c r="B682" s="14"/>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4.25" customHeight="1" x14ac:dyDescent="0.25">
      <c r="A683" s="11"/>
      <c r="B683" s="14"/>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4.25" customHeight="1" x14ac:dyDescent="0.25">
      <c r="A684" s="11"/>
      <c r="B684" s="14"/>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4.25" customHeight="1" x14ac:dyDescent="0.25">
      <c r="A685" s="11"/>
      <c r="B685" s="14"/>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4.25" customHeight="1" x14ac:dyDescent="0.25">
      <c r="A686" s="11"/>
      <c r="B686" s="14"/>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4.25" customHeight="1" x14ac:dyDescent="0.25">
      <c r="A687" s="11"/>
      <c r="B687" s="14"/>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4.25" customHeight="1" x14ac:dyDescent="0.25">
      <c r="A688" s="11"/>
      <c r="B688" s="14"/>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4.25" customHeight="1" x14ac:dyDescent="0.25">
      <c r="A689" s="11"/>
      <c r="B689" s="14"/>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4.25" customHeight="1" x14ac:dyDescent="0.25">
      <c r="A690" s="11"/>
      <c r="B690" s="14"/>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4.25" customHeight="1" x14ac:dyDescent="0.25">
      <c r="A691" s="11"/>
      <c r="B691" s="14"/>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4.25" customHeight="1" x14ac:dyDescent="0.25">
      <c r="A692" s="11"/>
      <c r="B692" s="14"/>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4.25" customHeight="1" x14ac:dyDescent="0.25">
      <c r="A693" s="11"/>
      <c r="B693" s="14"/>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4.25" customHeight="1" x14ac:dyDescent="0.25">
      <c r="A694" s="11"/>
      <c r="B694" s="14"/>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4.25" customHeight="1" x14ac:dyDescent="0.25">
      <c r="A695" s="11"/>
      <c r="B695" s="14"/>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4.25" customHeight="1" x14ac:dyDescent="0.25">
      <c r="A696" s="11"/>
      <c r="B696" s="14"/>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4.25" customHeight="1" x14ac:dyDescent="0.25">
      <c r="A697" s="11"/>
      <c r="B697" s="14"/>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4.25" customHeight="1" x14ac:dyDescent="0.25">
      <c r="A698" s="11"/>
      <c r="B698" s="14"/>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4.25" customHeight="1" x14ac:dyDescent="0.25">
      <c r="A699" s="11"/>
      <c r="B699" s="14"/>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4.25" customHeight="1" x14ac:dyDescent="0.25">
      <c r="A700" s="11"/>
      <c r="B700" s="14"/>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4.25" customHeight="1" x14ac:dyDescent="0.25">
      <c r="A701" s="11"/>
      <c r="B701" s="14"/>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4.25" customHeight="1" x14ac:dyDescent="0.25">
      <c r="A702" s="11"/>
      <c r="B702" s="14"/>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4.25" customHeight="1" x14ac:dyDescent="0.25">
      <c r="A703" s="11"/>
      <c r="B703" s="14"/>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4.25" customHeight="1" x14ac:dyDescent="0.25">
      <c r="A704" s="11"/>
      <c r="B704" s="14"/>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4.25" customHeight="1" x14ac:dyDescent="0.25">
      <c r="A705" s="11"/>
      <c r="B705" s="14"/>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4.25" customHeight="1" x14ac:dyDescent="0.25">
      <c r="A706" s="11"/>
      <c r="B706" s="14"/>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4.25" customHeight="1" x14ac:dyDescent="0.25">
      <c r="A707" s="11"/>
      <c r="B707" s="14"/>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4.25" customHeight="1" x14ac:dyDescent="0.25">
      <c r="A708" s="11"/>
      <c r="B708" s="14"/>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4.25" customHeight="1" x14ac:dyDescent="0.25">
      <c r="A709" s="11"/>
      <c r="B709" s="14"/>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4.25" customHeight="1" x14ac:dyDescent="0.25">
      <c r="A710" s="11"/>
      <c r="B710" s="14"/>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4.25" customHeight="1" x14ac:dyDescent="0.25">
      <c r="A711" s="11"/>
      <c r="B711" s="14"/>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4.25" customHeight="1" x14ac:dyDescent="0.25">
      <c r="A712" s="11"/>
      <c r="B712" s="14"/>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4.25" customHeight="1" x14ac:dyDescent="0.25">
      <c r="A713" s="11"/>
      <c r="B713" s="14"/>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4.25" customHeight="1" x14ac:dyDescent="0.25">
      <c r="A714" s="11"/>
      <c r="B714" s="14"/>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4.25" customHeight="1" x14ac:dyDescent="0.25">
      <c r="A715" s="11"/>
      <c r="B715" s="14"/>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4.25" customHeight="1" x14ac:dyDescent="0.25">
      <c r="A716" s="11"/>
      <c r="B716" s="14"/>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4.25" customHeight="1" x14ac:dyDescent="0.25">
      <c r="A717" s="11"/>
      <c r="B717" s="14"/>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4.25" customHeight="1" x14ac:dyDescent="0.25">
      <c r="A718" s="11"/>
      <c r="B718" s="14"/>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4.25" customHeight="1" x14ac:dyDescent="0.25">
      <c r="A719" s="11"/>
      <c r="B719" s="14"/>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4.25" customHeight="1" x14ac:dyDescent="0.25">
      <c r="A720" s="11"/>
      <c r="B720" s="14"/>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4.25" customHeight="1" x14ac:dyDescent="0.25">
      <c r="A721" s="11"/>
      <c r="B721" s="14"/>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4.25" customHeight="1" x14ac:dyDescent="0.25">
      <c r="A722" s="11"/>
      <c r="B722" s="14"/>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4.25" customHeight="1" x14ac:dyDescent="0.25">
      <c r="A723" s="11"/>
      <c r="B723" s="14"/>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4.25" customHeight="1" x14ac:dyDescent="0.25">
      <c r="A724" s="11"/>
      <c r="B724" s="14"/>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4.25" customHeight="1" x14ac:dyDescent="0.25">
      <c r="A725" s="11"/>
      <c r="B725" s="14"/>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4.25" customHeight="1" x14ac:dyDescent="0.25">
      <c r="A726" s="11"/>
      <c r="B726" s="14"/>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4.25" customHeight="1" x14ac:dyDescent="0.25">
      <c r="A727" s="11"/>
      <c r="B727" s="14"/>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4.25" customHeight="1" x14ac:dyDescent="0.25">
      <c r="A728" s="11"/>
      <c r="B728" s="14"/>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4.25" customHeight="1" x14ac:dyDescent="0.25">
      <c r="A729" s="11"/>
      <c r="B729" s="14"/>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4.25" customHeight="1" x14ac:dyDescent="0.25">
      <c r="A730" s="11"/>
      <c r="B730" s="14"/>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4.25" customHeight="1" x14ac:dyDescent="0.25">
      <c r="A731" s="11"/>
      <c r="B731" s="14"/>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4.25" customHeight="1" x14ac:dyDescent="0.25">
      <c r="A732" s="11"/>
      <c r="B732" s="14"/>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4.25" customHeight="1" x14ac:dyDescent="0.25">
      <c r="A733" s="11"/>
      <c r="B733" s="14"/>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4.25" customHeight="1" x14ac:dyDescent="0.25">
      <c r="A734" s="11"/>
      <c r="B734" s="14"/>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4.25" customHeight="1" x14ac:dyDescent="0.25">
      <c r="A735" s="11"/>
      <c r="B735" s="14"/>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4.25" customHeight="1" x14ac:dyDescent="0.25">
      <c r="A736" s="11"/>
      <c r="B736" s="14"/>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4.25" customHeight="1" x14ac:dyDescent="0.25">
      <c r="A737" s="11"/>
      <c r="B737" s="14"/>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4.25" customHeight="1" x14ac:dyDescent="0.25">
      <c r="A738" s="11"/>
      <c r="B738" s="14"/>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4.25" customHeight="1" x14ac:dyDescent="0.25">
      <c r="A739" s="11"/>
      <c r="B739" s="14"/>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4.25" customHeight="1" x14ac:dyDescent="0.25">
      <c r="A740" s="11"/>
      <c r="B740" s="14"/>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4.25" customHeight="1" x14ac:dyDescent="0.25">
      <c r="A741" s="11"/>
      <c r="B741" s="14"/>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4.25" customHeight="1" x14ac:dyDescent="0.25">
      <c r="A742" s="11"/>
      <c r="B742" s="14"/>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4.25" customHeight="1" x14ac:dyDescent="0.25">
      <c r="A743" s="11"/>
      <c r="B743" s="14"/>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4.25" customHeight="1" x14ac:dyDescent="0.25">
      <c r="A744" s="11"/>
      <c r="B744" s="14"/>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4.25" customHeight="1" x14ac:dyDescent="0.25">
      <c r="A745" s="11"/>
      <c r="B745" s="14"/>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4.25" customHeight="1" x14ac:dyDescent="0.25">
      <c r="A746" s="11"/>
      <c r="B746" s="14"/>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4.25" customHeight="1" x14ac:dyDescent="0.25">
      <c r="A747" s="11"/>
      <c r="B747" s="14"/>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4.25" customHeight="1" x14ac:dyDescent="0.25">
      <c r="A748" s="11"/>
      <c r="B748" s="14"/>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4.25" customHeight="1" x14ac:dyDescent="0.25">
      <c r="A749" s="11"/>
      <c r="B749" s="14"/>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4.25" customHeight="1" x14ac:dyDescent="0.25">
      <c r="A750" s="11"/>
      <c r="B750" s="14"/>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4.25" customHeight="1" x14ac:dyDescent="0.25">
      <c r="A751" s="11"/>
      <c r="B751" s="14"/>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4.25" customHeight="1" x14ac:dyDescent="0.25">
      <c r="A752" s="11"/>
      <c r="B752" s="14"/>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4.25" customHeight="1" x14ac:dyDescent="0.25">
      <c r="A753" s="11"/>
      <c r="B753" s="14"/>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4.25" customHeight="1" x14ac:dyDescent="0.25">
      <c r="A754" s="11"/>
      <c r="B754" s="14"/>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4.25" customHeight="1" x14ac:dyDescent="0.25">
      <c r="A755" s="11"/>
      <c r="B755" s="14"/>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4.25" customHeight="1" x14ac:dyDescent="0.25">
      <c r="A756" s="11"/>
      <c r="B756" s="14"/>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4.25" customHeight="1" x14ac:dyDescent="0.25">
      <c r="A757" s="11"/>
      <c r="B757" s="14"/>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4.25" customHeight="1" x14ac:dyDescent="0.25">
      <c r="A758" s="11"/>
      <c r="B758" s="14"/>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4.25" customHeight="1" x14ac:dyDescent="0.25">
      <c r="A759" s="11"/>
      <c r="B759" s="14"/>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4.25" customHeight="1" x14ac:dyDescent="0.25">
      <c r="A760" s="11"/>
      <c r="B760" s="14"/>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4.25" customHeight="1" x14ac:dyDescent="0.25">
      <c r="A761" s="11"/>
      <c r="B761" s="14"/>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4.25" customHeight="1" x14ac:dyDescent="0.25">
      <c r="A762" s="11"/>
      <c r="B762" s="14"/>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4.25" customHeight="1" x14ac:dyDescent="0.25">
      <c r="A763" s="11"/>
      <c r="B763" s="14"/>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4.25" customHeight="1" x14ac:dyDescent="0.25">
      <c r="A764" s="11"/>
      <c r="B764" s="14"/>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4.25" customHeight="1" x14ac:dyDescent="0.25">
      <c r="A765" s="11"/>
      <c r="B765" s="14"/>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4.25" customHeight="1" x14ac:dyDescent="0.25">
      <c r="A766" s="11"/>
      <c r="B766" s="14"/>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4.25" customHeight="1" x14ac:dyDescent="0.25">
      <c r="A767" s="11"/>
      <c r="B767" s="14"/>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4.25" customHeight="1" x14ac:dyDescent="0.25">
      <c r="A768" s="11"/>
      <c r="B768" s="14"/>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4.25" customHeight="1" x14ac:dyDescent="0.25">
      <c r="A769" s="11"/>
      <c r="B769" s="14"/>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4.25" customHeight="1" x14ac:dyDescent="0.25">
      <c r="A770" s="11"/>
      <c r="B770" s="14"/>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4.25" customHeight="1" x14ac:dyDescent="0.25">
      <c r="A771" s="11"/>
      <c r="B771" s="14"/>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4.25" customHeight="1" x14ac:dyDescent="0.25">
      <c r="A772" s="11"/>
      <c r="B772" s="14"/>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4.25" customHeight="1" x14ac:dyDescent="0.25">
      <c r="A773" s="11"/>
      <c r="B773" s="14"/>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4.25" customHeight="1" x14ac:dyDescent="0.25">
      <c r="A774" s="11"/>
      <c r="B774" s="14"/>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4.25" customHeight="1" x14ac:dyDescent="0.25">
      <c r="A775" s="11"/>
      <c r="B775" s="14"/>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4.25" customHeight="1" x14ac:dyDescent="0.25">
      <c r="A776" s="11"/>
      <c r="B776" s="14"/>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4.25" customHeight="1" x14ac:dyDescent="0.25">
      <c r="A777" s="11"/>
      <c r="B777" s="14"/>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4.25" customHeight="1" x14ac:dyDescent="0.25">
      <c r="A778" s="11"/>
      <c r="B778" s="14"/>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4.25" customHeight="1" x14ac:dyDescent="0.25">
      <c r="A779" s="11"/>
      <c r="B779" s="14"/>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4.25" customHeight="1" x14ac:dyDescent="0.25">
      <c r="A780" s="11"/>
      <c r="B780" s="14"/>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4.25" customHeight="1" x14ac:dyDescent="0.25">
      <c r="A781" s="11"/>
      <c r="B781" s="14"/>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4.25" customHeight="1" x14ac:dyDescent="0.25">
      <c r="A782" s="11"/>
      <c r="B782" s="14"/>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4.25" customHeight="1" x14ac:dyDescent="0.25">
      <c r="A783" s="11"/>
      <c r="B783" s="14"/>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4.25" customHeight="1" x14ac:dyDescent="0.25">
      <c r="A784" s="11"/>
      <c r="B784" s="14"/>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4.25" customHeight="1" x14ac:dyDescent="0.25">
      <c r="A785" s="11"/>
      <c r="B785" s="14"/>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4.25" customHeight="1" x14ac:dyDescent="0.25">
      <c r="A786" s="11"/>
      <c r="B786" s="14"/>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4.25" customHeight="1" x14ac:dyDescent="0.25">
      <c r="A787" s="11"/>
      <c r="B787" s="14"/>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4.25" customHeight="1" x14ac:dyDescent="0.25">
      <c r="A788" s="11"/>
      <c r="B788" s="14"/>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4.25" customHeight="1" x14ac:dyDescent="0.25">
      <c r="A789" s="11"/>
      <c r="B789" s="14"/>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4.25" customHeight="1" x14ac:dyDescent="0.25">
      <c r="A790" s="11"/>
      <c r="B790" s="14"/>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4.25" customHeight="1" x14ac:dyDescent="0.25">
      <c r="A791" s="11"/>
      <c r="B791" s="14"/>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4.25" customHeight="1" x14ac:dyDescent="0.25">
      <c r="A792" s="11"/>
      <c r="B792" s="14"/>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4.25" customHeight="1" x14ac:dyDescent="0.25">
      <c r="A793" s="11"/>
      <c r="B793" s="14"/>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4.25" customHeight="1" x14ac:dyDescent="0.25">
      <c r="A794" s="11"/>
      <c r="B794" s="14"/>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4.25" customHeight="1" x14ac:dyDescent="0.25">
      <c r="A795" s="11"/>
      <c r="B795" s="14"/>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4.25" customHeight="1" x14ac:dyDescent="0.25">
      <c r="A796" s="11"/>
      <c r="B796" s="14"/>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4.25" customHeight="1" x14ac:dyDescent="0.25">
      <c r="A797" s="11"/>
      <c r="B797" s="14"/>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4.25" customHeight="1" x14ac:dyDescent="0.25">
      <c r="A798" s="11"/>
      <c r="B798" s="14"/>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4.25" customHeight="1" x14ac:dyDescent="0.25">
      <c r="A799" s="11"/>
      <c r="B799" s="14"/>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4.25" customHeight="1" x14ac:dyDescent="0.25">
      <c r="A800" s="11"/>
      <c r="B800" s="14"/>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4.25" customHeight="1" x14ac:dyDescent="0.25">
      <c r="A801" s="11"/>
      <c r="B801" s="14"/>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4.25" customHeight="1" x14ac:dyDescent="0.25">
      <c r="A802" s="11"/>
      <c r="B802" s="14"/>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4.25" customHeight="1" x14ac:dyDescent="0.25">
      <c r="A803" s="11"/>
      <c r="B803" s="14"/>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4.25" customHeight="1" x14ac:dyDescent="0.25">
      <c r="A804" s="11"/>
      <c r="B804" s="14"/>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4.25" customHeight="1" x14ac:dyDescent="0.25">
      <c r="A805" s="11"/>
      <c r="B805" s="14"/>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4.25" customHeight="1" x14ac:dyDescent="0.25">
      <c r="A806" s="11"/>
      <c r="B806" s="14"/>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4.25" customHeight="1" x14ac:dyDescent="0.25">
      <c r="A807" s="11"/>
      <c r="B807" s="14"/>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4.25" customHeight="1" x14ac:dyDescent="0.25">
      <c r="A808" s="11"/>
      <c r="B808" s="14"/>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4.25" customHeight="1" x14ac:dyDescent="0.25">
      <c r="A809" s="11"/>
      <c r="B809" s="14"/>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4.25" customHeight="1" x14ac:dyDescent="0.25">
      <c r="A810" s="11"/>
      <c r="B810" s="14"/>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4.25" customHeight="1" x14ac:dyDescent="0.25">
      <c r="A811" s="11"/>
      <c r="B811" s="14"/>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4.25" customHeight="1" x14ac:dyDescent="0.25">
      <c r="A812" s="11"/>
      <c r="B812" s="14"/>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4.25" customHeight="1" x14ac:dyDescent="0.25">
      <c r="A813" s="11"/>
      <c r="B813" s="14"/>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4.25" customHeight="1" x14ac:dyDescent="0.25">
      <c r="A814" s="11"/>
      <c r="B814" s="14"/>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4.25" customHeight="1" x14ac:dyDescent="0.25">
      <c r="A815" s="11"/>
      <c r="B815" s="14"/>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4.25" customHeight="1" x14ac:dyDescent="0.25">
      <c r="A816" s="11"/>
      <c r="B816" s="14"/>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4.25" customHeight="1" x14ac:dyDescent="0.25">
      <c r="A817" s="11"/>
      <c r="B817" s="14"/>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4.25" customHeight="1" x14ac:dyDescent="0.25">
      <c r="A818" s="11"/>
      <c r="B818" s="14"/>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4.25" customHeight="1" x14ac:dyDescent="0.25">
      <c r="A819" s="11"/>
      <c r="B819" s="14"/>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4.25" customHeight="1" x14ac:dyDescent="0.25">
      <c r="A820" s="11"/>
      <c r="B820" s="14"/>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4.25" customHeight="1" x14ac:dyDescent="0.25">
      <c r="A821" s="11"/>
      <c r="B821" s="14"/>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4.25" customHeight="1" x14ac:dyDescent="0.25">
      <c r="A822" s="11"/>
      <c r="B822" s="14"/>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4.25" customHeight="1" x14ac:dyDescent="0.25">
      <c r="A823" s="11"/>
      <c r="B823" s="14"/>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4.25" customHeight="1" x14ac:dyDescent="0.25">
      <c r="A824" s="11"/>
      <c r="B824" s="14"/>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4.25" customHeight="1" x14ac:dyDescent="0.25">
      <c r="A825" s="11"/>
      <c r="B825" s="14"/>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4.25" customHeight="1" x14ac:dyDescent="0.25">
      <c r="A826" s="11"/>
      <c r="B826" s="14"/>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4.25" customHeight="1" x14ac:dyDescent="0.25">
      <c r="A827" s="11"/>
      <c r="B827" s="14"/>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4.25" customHeight="1" x14ac:dyDescent="0.25">
      <c r="A828" s="11"/>
      <c r="B828" s="14"/>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4.25" customHeight="1" x14ac:dyDescent="0.25">
      <c r="A829" s="11"/>
      <c r="B829" s="14"/>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4.25" customHeight="1" x14ac:dyDescent="0.25">
      <c r="A830" s="11"/>
      <c r="B830" s="14"/>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4.25" customHeight="1" x14ac:dyDescent="0.25">
      <c r="A831" s="11"/>
      <c r="B831" s="14"/>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4.25" customHeight="1" x14ac:dyDescent="0.25">
      <c r="A832" s="11"/>
      <c r="B832" s="14"/>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4.25" customHeight="1" x14ac:dyDescent="0.25">
      <c r="A833" s="11"/>
      <c r="B833" s="14"/>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4.25" customHeight="1" x14ac:dyDescent="0.25">
      <c r="A834" s="11"/>
      <c r="B834" s="14"/>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4.25" customHeight="1" x14ac:dyDescent="0.25">
      <c r="A835" s="11"/>
      <c r="B835" s="14"/>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4.25" customHeight="1" x14ac:dyDescent="0.25">
      <c r="A836" s="11"/>
      <c r="B836" s="14"/>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4.25" customHeight="1" x14ac:dyDescent="0.25">
      <c r="A837" s="11"/>
      <c r="B837" s="14"/>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4.25" customHeight="1" x14ac:dyDescent="0.25">
      <c r="A838" s="11"/>
      <c r="B838" s="14"/>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4.25" customHeight="1" x14ac:dyDescent="0.25">
      <c r="A839" s="11"/>
      <c r="B839" s="14"/>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4.25" customHeight="1" x14ac:dyDescent="0.25">
      <c r="A840" s="11"/>
      <c r="B840" s="14"/>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4.25" customHeight="1" x14ac:dyDescent="0.25">
      <c r="A841" s="11"/>
      <c r="B841" s="14"/>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4.25" customHeight="1" x14ac:dyDescent="0.25">
      <c r="A842" s="11"/>
      <c r="B842" s="14"/>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4.25" customHeight="1" x14ac:dyDescent="0.25">
      <c r="A843" s="11"/>
      <c r="B843" s="14"/>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4.25" customHeight="1" x14ac:dyDescent="0.25">
      <c r="A844" s="11"/>
      <c r="B844" s="14"/>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4.25" customHeight="1" x14ac:dyDescent="0.25">
      <c r="A845" s="11"/>
      <c r="B845" s="14"/>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4.25" customHeight="1" x14ac:dyDescent="0.25">
      <c r="A846" s="11"/>
      <c r="B846" s="14"/>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4.25" customHeight="1" x14ac:dyDescent="0.25">
      <c r="A847" s="11"/>
      <c r="B847" s="14"/>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4.25" customHeight="1" x14ac:dyDescent="0.25">
      <c r="A848" s="11"/>
      <c r="B848" s="14"/>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4.25" customHeight="1" x14ac:dyDescent="0.25">
      <c r="A849" s="11"/>
      <c r="B849" s="14"/>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4.25" customHeight="1" x14ac:dyDescent="0.25">
      <c r="A850" s="11"/>
      <c r="B850" s="14"/>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4.25" customHeight="1" x14ac:dyDescent="0.25">
      <c r="A851" s="11"/>
      <c r="B851" s="14"/>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4.25" customHeight="1" x14ac:dyDescent="0.25">
      <c r="A852" s="11"/>
      <c r="B852" s="14"/>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4.25" customHeight="1" x14ac:dyDescent="0.25">
      <c r="A853" s="11"/>
      <c r="B853" s="14"/>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4.25" customHeight="1" x14ac:dyDescent="0.25">
      <c r="A854" s="11"/>
      <c r="B854" s="14"/>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4.25" customHeight="1" x14ac:dyDescent="0.25">
      <c r="A855" s="11"/>
      <c r="B855" s="14"/>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4.25" customHeight="1" x14ac:dyDescent="0.25">
      <c r="A856" s="11"/>
      <c r="B856" s="14"/>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4.25" customHeight="1" x14ac:dyDescent="0.25">
      <c r="A857" s="11"/>
      <c r="B857" s="14"/>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4.25" customHeight="1" x14ac:dyDescent="0.25">
      <c r="A858" s="11"/>
      <c r="B858" s="14"/>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4.25" customHeight="1" x14ac:dyDescent="0.25">
      <c r="A859" s="11"/>
      <c r="B859" s="14"/>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4.25" customHeight="1" x14ac:dyDescent="0.25">
      <c r="A860" s="11"/>
      <c r="B860" s="14"/>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4.25" customHeight="1" x14ac:dyDescent="0.25">
      <c r="A861" s="11"/>
      <c r="B861" s="14"/>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4.25" customHeight="1" x14ac:dyDescent="0.25">
      <c r="A862" s="11"/>
      <c r="B862" s="14"/>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4.25" customHeight="1" x14ac:dyDescent="0.25">
      <c r="A863" s="11"/>
      <c r="B863" s="14"/>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4.25" customHeight="1" x14ac:dyDescent="0.25">
      <c r="A864" s="11"/>
      <c r="B864" s="14"/>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4.25" customHeight="1" x14ac:dyDescent="0.25">
      <c r="A865" s="11"/>
      <c r="B865" s="14"/>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4.25" customHeight="1" x14ac:dyDescent="0.25">
      <c r="A866" s="11"/>
      <c r="B866" s="14"/>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4.25" customHeight="1" x14ac:dyDescent="0.25">
      <c r="A867" s="11"/>
      <c r="B867" s="14"/>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4.25" customHeight="1" x14ac:dyDescent="0.25">
      <c r="A868" s="11"/>
      <c r="B868" s="14"/>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4.25" customHeight="1" x14ac:dyDescent="0.25">
      <c r="A869" s="11"/>
      <c r="B869" s="14"/>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4.25" customHeight="1" x14ac:dyDescent="0.25">
      <c r="A870" s="11"/>
      <c r="B870" s="14"/>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4.25" customHeight="1" x14ac:dyDescent="0.25">
      <c r="A871" s="11"/>
      <c r="B871" s="14"/>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4.25" customHeight="1" x14ac:dyDescent="0.25">
      <c r="A872" s="11"/>
      <c r="B872" s="14"/>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4.25" customHeight="1" x14ac:dyDescent="0.25">
      <c r="A873" s="11"/>
      <c r="B873" s="14"/>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4.25" customHeight="1" x14ac:dyDescent="0.25">
      <c r="A874" s="11"/>
      <c r="B874" s="14"/>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4.25" customHeight="1" x14ac:dyDescent="0.25">
      <c r="A875" s="11"/>
      <c r="B875" s="14"/>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4.25" customHeight="1" x14ac:dyDescent="0.25">
      <c r="A876" s="11"/>
      <c r="B876" s="14"/>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4.25" customHeight="1" x14ac:dyDescent="0.25">
      <c r="A877" s="11"/>
      <c r="B877" s="14"/>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4.25" customHeight="1" x14ac:dyDescent="0.25">
      <c r="A878" s="11"/>
      <c r="B878" s="14"/>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4.25" customHeight="1" x14ac:dyDescent="0.25">
      <c r="A879" s="11"/>
      <c r="B879" s="14"/>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4.25" customHeight="1" x14ac:dyDescent="0.25">
      <c r="A880" s="11"/>
      <c r="B880" s="14"/>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4.25" customHeight="1" x14ac:dyDescent="0.25">
      <c r="A881" s="11"/>
      <c r="B881" s="14"/>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4.25" customHeight="1" x14ac:dyDescent="0.25">
      <c r="A882" s="11"/>
      <c r="B882" s="14"/>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4.25" customHeight="1" x14ac:dyDescent="0.25">
      <c r="A883" s="11"/>
      <c r="B883" s="14"/>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4.25" customHeight="1" x14ac:dyDescent="0.25">
      <c r="A884" s="11"/>
      <c r="B884" s="14"/>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4.25" customHeight="1" x14ac:dyDescent="0.25">
      <c r="A885" s="11"/>
      <c r="B885" s="14"/>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4.25" customHeight="1" x14ac:dyDescent="0.25">
      <c r="A886" s="11"/>
      <c r="B886" s="14"/>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4.25" customHeight="1" x14ac:dyDescent="0.25">
      <c r="A887" s="11"/>
      <c r="B887" s="14"/>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4.25" customHeight="1" x14ac:dyDescent="0.25">
      <c r="A888" s="11"/>
      <c r="B888" s="14"/>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4.25" customHeight="1" x14ac:dyDescent="0.25">
      <c r="A889" s="11"/>
      <c r="B889" s="14"/>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4.25" customHeight="1" x14ac:dyDescent="0.25">
      <c r="A890" s="11"/>
      <c r="B890" s="14"/>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4.25" customHeight="1" x14ac:dyDescent="0.25">
      <c r="A891" s="11"/>
      <c r="B891" s="14"/>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4.25" customHeight="1" x14ac:dyDescent="0.25">
      <c r="A892" s="11"/>
      <c r="B892" s="14"/>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4.25" customHeight="1" x14ac:dyDescent="0.25">
      <c r="A893" s="11"/>
      <c r="B893" s="14"/>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4.25" customHeight="1" x14ac:dyDescent="0.25">
      <c r="A894" s="11"/>
      <c r="B894" s="14"/>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4.25" customHeight="1" x14ac:dyDescent="0.25">
      <c r="A895" s="11"/>
      <c r="B895" s="14"/>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4.25" customHeight="1" x14ac:dyDescent="0.25">
      <c r="A896" s="11"/>
      <c r="B896" s="14"/>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4.25" customHeight="1" x14ac:dyDescent="0.25">
      <c r="A897" s="11"/>
      <c r="B897" s="14"/>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4.25" customHeight="1" x14ac:dyDescent="0.25">
      <c r="A898" s="11"/>
      <c r="B898" s="14"/>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4.25" customHeight="1" x14ac:dyDescent="0.25">
      <c r="A899" s="11"/>
      <c r="B899" s="14"/>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4.25" customHeight="1" x14ac:dyDescent="0.25">
      <c r="A900" s="11"/>
      <c r="B900" s="14"/>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4.25" customHeight="1" x14ac:dyDescent="0.25">
      <c r="A901" s="11"/>
      <c r="B901" s="14"/>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4.25" customHeight="1" x14ac:dyDescent="0.25">
      <c r="A902" s="11"/>
      <c r="B902" s="14"/>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4.25" customHeight="1" x14ac:dyDescent="0.25">
      <c r="A903" s="11"/>
      <c r="B903" s="14"/>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4.25" customHeight="1" x14ac:dyDescent="0.25">
      <c r="A904" s="11"/>
      <c r="B904" s="14"/>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4.25" customHeight="1" x14ac:dyDescent="0.25">
      <c r="A905" s="11"/>
      <c r="B905" s="14"/>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4.25" customHeight="1" x14ac:dyDescent="0.25">
      <c r="A906" s="11"/>
      <c r="B906" s="14"/>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4.25" customHeight="1" x14ac:dyDescent="0.25">
      <c r="A907" s="11"/>
      <c r="B907" s="14"/>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4.25" customHeight="1" x14ac:dyDescent="0.25">
      <c r="A908" s="11"/>
      <c r="B908" s="14"/>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4.25" customHeight="1" x14ac:dyDescent="0.25">
      <c r="A909" s="11"/>
      <c r="B909" s="14"/>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4.25" customHeight="1" x14ac:dyDescent="0.25">
      <c r="A910" s="11"/>
      <c r="B910" s="14"/>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4.25" customHeight="1" x14ac:dyDescent="0.25">
      <c r="A911" s="11"/>
      <c r="B911" s="14"/>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4.25" customHeight="1" x14ac:dyDescent="0.25">
      <c r="A912" s="11"/>
      <c r="B912" s="14"/>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4.25" customHeight="1" x14ac:dyDescent="0.25">
      <c r="A913" s="11"/>
      <c r="B913" s="14"/>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4.25" customHeight="1" x14ac:dyDescent="0.25">
      <c r="A914" s="11"/>
      <c r="B914" s="14"/>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4.25" customHeight="1" x14ac:dyDescent="0.25">
      <c r="A915" s="11"/>
      <c r="B915" s="14"/>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4.25" customHeight="1" x14ac:dyDescent="0.25">
      <c r="A916" s="11"/>
      <c r="B916" s="14"/>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4.25" customHeight="1" x14ac:dyDescent="0.25">
      <c r="A917" s="11"/>
      <c r="B917" s="14"/>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4.25" customHeight="1" x14ac:dyDescent="0.25">
      <c r="A918" s="11"/>
      <c r="B918" s="14"/>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4.25" customHeight="1" x14ac:dyDescent="0.25">
      <c r="A919" s="11"/>
      <c r="B919" s="14"/>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4.25" customHeight="1" x14ac:dyDescent="0.25">
      <c r="A920" s="11"/>
      <c r="B920" s="14"/>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4.25" customHeight="1" x14ac:dyDescent="0.25">
      <c r="A921" s="11"/>
      <c r="B921" s="14"/>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4.25" customHeight="1" x14ac:dyDescent="0.25">
      <c r="A922" s="11"/>
      <c r="B922" s="14"/>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4.25" customHeight="1" x14ac:dyDescent="0.25">
      <c r="A923" s="11"/>
      <c r="B923" s="14"/>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4.25" customHeight="1" x14ac:dyDescent="0.25">
      <c r="A924" s="11"/>
      <c r="B924" s="14"/>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4.25" customHeight="1" x14ac:dyDescent="0.25">
      <c r="A925" s="11"/>
      <c r="B925" s="14"/>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4.25" customHeight="1" x14ac:dyDescent="0.25">
      <c r="A926" s="11"/>
      <c r="B926" s="14"/>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4.25" customHeight="1" x14ac:dyDescent="0.25">
      <c r="A927" s="11"/>
      <c r="B927" s="14"/>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4.25" customHeight="1" x14ac:dyDescent="0.25">
      <c r="A928" s="11"/>
      <c r="B928" s="14"/>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4.25" customHeight="1" x14ac:dyDescent="0.25">
      <c r="A929" s="11"/>
      <c r="B929" s="14"/>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4.25" customHeight="1" x14ac:dyDescent="0.25">
      <c r="A930" s="11"/>
      <c r="B930" s="14"/>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4.25" customHeight="1" x14ac:dyDescent="0.25">
      <c r="A931" s="11"/>
      <c r="B931" s="14"/>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4.25" customHeight="1" x14ac:dyDescent="0.25">
      <c r="A932" s="11"/>
      <c r="B932" s="14"/>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4.25" customHeight="1" x14ac:dyDescent="0.25">
      <c r="A933" s="11"/>
      <c r="B933" s="14"/>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4.25" customHeight="1" x14ac:dyDescent="0.25">
      <c r="A934" s="11"/>
      <c r="B934" s="14"/>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4.25" customHeight="1" x14ac:dyDescent="0.25">
      <c r="A935" s="11"/>
      <c r="B935" s="14"/>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4.25" customHeight="1" x14ac:dyDescent="0.25">
      <c r="A936" s="11"/>
      <c r="B936" s="14"/>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4.25" customHeight="1" x14ac:dyDescent="0.25">
      <c r="A937" s="11"/>
      <c r="B937" s="14"/>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4.25" customHeight="1" x14ac:dyDescent="0.25">
      <c r="A938" s="11"/>
      <c r="B938" s="14"/>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4.25" customHeight="1" x14ac:dyDescent="0.25">
      <c r="A939" s="11"/>
      <c r="B939" s="14"/>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4.25" customHeight="1" x14ac:dyDescent="0.25">
      <c r="A940" s="11"/>
      <c r="B940" s="14"/>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4.25" customHeight="1" x14ac:dyDescent="0.25">
      <c r="A941" s="11"/>
      <c r="B941" s="14"/>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4.25" customHeight="1" x14ac:dyDescent="0.25">
      <c r="A942" s="11"/>
      <c r="B942" s="14"/>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4.25" customHeight="1" x14ac:dyDescent="0.25">
      <c r="A943" s="11"/>
      <c r="B943" s="14"/>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4.25" customHeight="1" x14ac:dyDescent="0.25">
      <c r="A944" s="11"/>
      <c r="B944" s="14"/>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4.25" customHeight="1" x14ac:dyDescent="0.25">
      <c r="A945" s="11"/>
      <c r="B945" s="14"/>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4.25" customHeight="1" x14ac:dyDescent="0.25">
      <c r="A946" s="11"/>
      <c r="B946" s="14"/>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4.25" customHeight="1" x14ac:dyDescent="0.25">
      <c r="A947" s="11"/>
      <c r="B947" s="14"/>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4.25" customHeight="1" x14ac:dyDescent="0.25">
      <c r="A948" s="11"/>
      <c r="B948" s="14"/>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4.25" customHeight="1" x14ac:dyDescent="0.25">
      <c r="A949" s="11"/>
      <c r="B949" s="14"/>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4.25" customHeight="1" x14ac:dyDescent="0.25">
      <c r="A950" s="11"/>
      <c r="B950" s="14"/>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4.25" customHeight="1" x14ac:dyDescent="0.25">
      <c r="A951" s="11"/>
      <c r="B951" s="14"/>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4.25" customHeight="1" x14ac:dyDescent="0.25">
      <c r="A952" s="11"/>
      <c r="B952" s="14"/>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4.25" customHeight="1" x14ac:dyDescent="0.25">
      <c r="A953" s="11"/>
      <c r="B953" s="14"/>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4.25" customHeight="1" x14ac:dyDescent="0.25">
      <c r="A954" s="11"/>
      <c r="B954" s="14"/>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4.25" customHeight="1" x14ac:dyDescent="0.25">
      <c r="A955" s="11"/>
      <c r="B955" s="14"/>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4.25" customHeight="1" x14ac:dyDescent="0.25">
      <c r="A956" s="11"/>
      <c r="B956" s="14"/>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4.25" customHeight="1" x14ac:dyDescent="0.25">
      <c r="A957" s="11"/>
      <c r="B957" s="14"/>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4.25" customHeight="1" x14ac:dyDescent="0.25">
      <c r="A958" s="11"/>
      <c r="B958" s="14"/>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4.25" customHeight="1" x14ac:dyDescent="0.25">
      <c r="A959" s="11"/>
      <c r="B959" s="14"/>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4.25" customHeight="1" x14ac:dyDescent="0.25">
      <c r="A960" s="11"/>
      <c r="B960" s="14"/>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4.25" customHeight="1" x14ac:dyDescent="0.25">
      <c r="A961" s="11"/>
      <c r="B961" s="14"/>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4.25" customHeight="1" x14ac:dyDescent="0.25">
      <c r="A962" s="11"/>
      <c r="B962" s="14"/>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4.25" customHeight="1" x14ac:dyDescent="0.25">
      <c r="A963" s="11"/>
      <c r="B963" s="14"/>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4.25" customHeight="1" x14ac:dyDescent="0.25">
      <c r="A964" s="11"/>
      <c r="B964" s="14"/>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4.25" customHeight="1" x14ac:dyDescent="0.25">
      <c r="A965" s="11"/>
      <c r="B965" s="14"/>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4.25" customHeight="1" x14ac:dyDescent="0.25">
      <c r="A966" s="11"/>
      <c r="B966" s="14"/>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4.25" customHeight="1" x14ac:dyDescent="0.25">
      <c r="A967" s="11"/>
      <c r="B967" s="14"/>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4.25" customHeight="1" x14ac:dyDescent="0.25">
      <c r="A968" s="11"/>
      <c r="B968" s="14"/>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4.25" customHeight="1" x14ac:dyDescent="0.25">
      <c r="A969" s="11"/>
      <c r="B969" s="14"/>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4.25" customHeight="1" x14ac:dyDescent="0.25">
      <c r="A970" s="11"/>
      <c r="B970" s="14"/>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4.25" customHeight="1" x14ac:dyDescent="0.25">
      <c r="A971" s="11"/>
      <c r="B971" s="14"/>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4.25" customHeight="1" x14ac:dyDescent="0.25">
      <c r="A972" s="11"/>
      <c r="B972" s="14"/>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4.25" customHeight="1" x14ac:dyDescent="0.25">
      <c r="A973" s="11"/>
      <c r="B973" s="14"/>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4.25" customHeight="1" x14ac:dyDescent="0.25">
      <c r="A974" s="11"/>
      <c r="B974" s="14"/>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4.25" customHeight="1" x14ac:dyDescent="0.25">
      <c r="A975" s="11"/>
      <c r="B975" s="14"/>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4.25" customHeight="1" x14ac:dyDescent="0.25">
      <c r="A976" s="11"/>
      <c r="B976" s="14"/>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4.25" customHeight="1" x14ac:dyDescent="0.25">
      <c r="A977" s="11"/>
      <c r="B977" s="14"/>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4.25" customHeight="1" x14ac:dyDescent="0.25">
      <c r="A978" s="11"/>
      <c r="B978" s="14"/>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4.25" customHeight="1" x14ac:dyDescent="0.25">
      <c r="A979" s="11"/>
      <c r="B979" s="14"/>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4.25" customHeight="1" x14ac:dyDescent="0.25">
      <c r="A980" s="11"/>
      <c r="B980" s="14"/>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4.25" customHeight="1" x14ac:dyDescent="0.25">
      <c r="A981" s="11"/>
      <c r="B981" s="14"/>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4.25" customHeight="1" x14ac:dyDescent="0.25">
      <c r="A982" s="11"/>
      <c r="B982" s="14"/>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4.25" customHeight="1" x14ac:dyDescent="0.25">
      <c r="A983" s="11"/>
      <c r="B983" s="14"/>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4.25" customHeight="1" x14ac:dyDescent="0.25">
      <c r="A984" s="11"/>
      <c r="B984" s="14"/>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4.25" customHeight="1" x14ac:dyDescent="0.25">
      <c r="A985" s="11"/>
      <c r="B985" s="14"/>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4.25" customHeight="1" x14ac:dyDescent="0.25">
      <c r="A986" s="11"/>
      <c r="B986" s="14"/>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4.25" customHeight="1" x14ac:dyDescent="0.25">
      <c r="A987" s="11"/>
      <c r="B987" s="14"/>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4.25" customHeight="1" x14ac:dyDescent="0.25">
      <c r="A988" s="11"/>
      <c r="B988" s="14"/>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4.25" customHeight="1" x14ac:dyDescent="0.25">
      <c r="A989" s="11"/>
      <c r="B989" s="14"/>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4.25" customHeight="1" x14ac:dyDescent="0.25">
      <c r="A990" s="11"/>
      <c r="B990" s="14"/>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4.25" customHeight="1" x14ac:dyDescent="0.25">
      <c r="A991" s="11"/>
      <c r="B991" s="14"/>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4.25" customHeight="1" x14ac:dyDescent="0.25">
      <c r="A992" s="11"/>
      <c r="B992" s="14"/>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4.25" customHeight="1" x14ac:dyDescent="0.25">
      <c r="A993" s="11"/>
      <c r="B993" s="14"/>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4.25" customHeight="1" x14ac:dyDescent="0.25">
      <c r="A994" s="11"/>
      <c r="B994" s="14"/>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sheetData>
  <mergeCells count="159">
    <mergeCell ref="H8:H9"/>
    <mergeCell ref="I8:I9"/>
    <mergeCell ref="J8:J9"/>
    <mergeCell ref="K8:K9"/>
    <mergeCell ref="L8:L9"/>
    <mergeCell ref="M8:M9"/>
    <mergeCell ref="N8:N9"/>
    <mergeCell ref="A8:A9"/>
    <mergeCell ref="B8:B9"/>
    <mergeCell ref="C8:C9"/>
    <mergeCell ref="D8:D9"/>
    <mergeCell ref="E8:E9"/>
    <mergeCell ref="F8:F9"/>
    <mergeCell ref="G8:G9"/>
    <mergeCell ref="A1:C3"/>
    <mergeCell ref="D1:AG1"/>
    <mergeCell ref="AH1:AM1"/>
    <mergeCell ref="D2:AG2"/>
    <mergeCell ref="AH2:AM2"/>
    <mergeCell ref="D3:AG3"/>
    <mergeCell ref="AH3:AM3"/>
    <mergeCell ref="AD7:AG7"/>
    <mergeCell ref="AH7:AM7"/>
    <mergeCell ref="C4:AM4"/>
    <mergeCell ref="A5:AM5"/>
    <mergeCell ref="A6:AM6"/>
    <mergeCell ref="A7:H7"/>
    <mergeCell ref="I7:M7"/>
    <mergeCell ref="N7:U7"/>
    <mergeCell ref="V7:AC7"/>
    <mergeCell ref="O8:O9"/>
    <mergeCell ref="P8:U8"/>
    <mergeCell ref="V8:V9"/>
    <mergeCell ref="W8:X9"/>
    <mergeCell ref="Y8:Z9"/>
    <mergeCell ref="AA8:AA9"/>
    <mergeCell ref="AB8:AB9"/>
    <mergeCell ref="AJ8:AJ9"/>
    <mergeCell ref="AK8:AK9"/>
    <mergeCell ref="AL8:AL9"/>
    <mergeCell ref="AM8:AM9"/>
    <mergeCell ref="AC8:AC9"/>
    <mergeCell ref="AD8:AD9"/>
    <mergeCell ref="AE8:AE9"/>
    <mergeCell ref="AF8:AF9"/>
    <mergeCell ref="AG8:AG9"/>
    <mergeCell ref="AH8:AH9"/>
    <mergeCell ref="AI8:AI9"/>
    <mergeCell ref="AK10:AK11"/>
    <mergeCell ref="AL10:AL11"/>
    <mergeCell ref="AM10:AM11"/>
    <mergeCell ref="AB10:AB11"/>
    <mergeCell ref="AC10:AC11"/>
    <mergeCell ref="AD10:AD11"/>
    <mergeCell ref="AE10:AE11"/>
    <mergeCell ref="AF10:AF11"/>
    <mergeCell ref="AG10:AG11"/>
    <mergeCell ref="AH10:AH11"/>
    <mergeCell ref="A14:A15"/>
    <mergeCell ref="B14:B15"/>
    <mergeCell ref="C14:C15"/>
    <mergeCell ref="D14:D15"/>
    <mergeCell ref="E14:E15"/>
    <mergeCell ref="F14:F15"/>
    <mergeCell ref="G14:G15"/>
    <mergeCell ref="AI10:AI11"/>
    <mergeCell ref="AJ10:AJ11"/>
    <mergeCell ref="A10:A11"/>
    <mergeCell ref="B10:B11"/>
    <mergeCell ref="C10:C11"/>
    <mergeCell ref="D10:D11"/>
    <mergeCell ref="E10:E11"/>
    <mergeCell ref="F10:F11"/>
    <mergeCell ref="G10:G11"/>
    <mergeCell ref="H12:H13"/>
    <mergeCell ref="I12:I13"/>
    <mergeCell ref="A12:A13"/>
    <mergeCell ref="B12:B13"/>
    <mergeCell ref="AD12:AD13"/>
    <mergeCell ref="AE12:AE13"/>
    <mergeCell ref="AF12:AF13"/>
    <mergeCell ref="AG12:AG13"/>
    <mergeCell ref="M18:M19"/>
    <mergeCell ref="AI16:AI17"/>
    <mergeCell ref="H14:H15"/>
    <mergeCell ref="I14:I15"/>
    <mergeCell ref="J14:J15"/>
    <mergeCell ref="K14:K15"/>
    <mergeCell ref="L14:L15"/>
    <mergeCell ref="M14:M15"/>
    <mergeCell ref="V14:V15"/>
    <mergeCell ref="AJ16:AJ17"/>
    <mergeCell ref="AK16:AK17"/>
    <mergeCell ref="AL16:AL17"/>
    <mergeCell ref="AM16:AM17"/>
    <mergeCell ref="AB18:AB19"/>
    <mergeCell ref="AC18:AC19"/>
    <mergeCell ref="AF18:AF19"/>
    <mergeCell ref="AB16:AB17"/>
    <mergeCell ref="AC16:AC17"/>
    <mergeCell ref="AD16:AD17"/>
    <mergeCell ref="AE16:AE17"/>
    <mergeCell ref="AF16:AF17"/>
    <mergeCell ref="AG16:AG17"/>
    <mergeCell ref="AH16:AH17"/>
    <mergeCell ref="B21:C21"/>
    <mergeCell ref="B22:C22"/>
    <mergeCell ref="B23:C23"/>
    <mergeCell ref="A16:A17"/>
    <mergeCell ref="B16:B17"/>
    <mergeCell ref="C16:C17"/>
    <mergeCell ref="D16:D17"/>
    <mergeCell ref="E16:E17"/>
    <mergeCell ref="F16:F17"/>
    <mergeCell ref="AH12:AH13"/>
    <mergeCell ref="G16:G17"/>
    <mergeCell ref="H10:H11"/>
    <mergeCell ref="I10:I11"/>
    <mergeCell ref="J10:J11"/>
    <mergeCell ref="K10:K11"/>
    <mergeCell ref="L10:L11"/>
    <mergeCell ref="M10:M11"/>
    <mergeCell ref="V10:V11"/>
    <mergeCell ref="J12:J13"/>
    <mergeCell ref="K12:K13"/>
    <mergeCell ref="L12:L13"/>
    <mergeCell ref="M12:M13"/>
    <mergeCell ref="V12:V13"/>
    <mergeCell ref="H16:H17"/>
    <mergeCell ref="I16:I17"/>
    <mergeCell ref="J16:J17"/>
    <mergeCell ref="K16:K17"/>
    <mergeCell ref="L16:L17"/>
    <mergeCell ref="M16:M17"/>
    <mergeCell ref="V16:V17"/>
    <mergeCell ref="AM14:AM15"/>
    <mergeCell ref="AB14:AB15"/>
    <mergeCell ref="AC14:AC15"/>
    <mergeCell ref="AD14:AD15"/>
    <mergeCell ref="AE14:AE15"/>
    <mergeCell ref="AF14:AF15"/>
    <mergeCell ref="AG14:AG15"/>
    <mergeCell ref="AH14:AH15"/>
    <mergeCell ref="C12:C13"/>
    <mergeCell ref="D12:D13"/>
    <mergeCell ref="E12:E13"/>
    <mergeCell ref="F12:F13"/>
    <mergeCell ref="G12:G13"/>
    <mergeCell ref="AI14:AI15"/>
    <mergeCell ref="AJ14:AJ15"/>
    <mergeCell ref="AK14:AK15"/>
    <mergeCell ref="AL14:AL15"/>
    <mergeCell ref="AI12:AI13"/>
    <mergeCell ref="AJ12:AJ13"/>
    <mergeCell ref="AK12:AK13"/>
    <mergeCell ref="AL12:AL13"/>
    <mergeCell ref="AM12:AM13"/>
    <mergeCell ref="AB12:AB13"/>
    <mergeCell ref="AC12:AC13"/>
  </mergeCells>
  <conditionalFormatting sqref="J10 J12 J14 J16">
    <cfRule type="cellIs" dxfId="129" priority="5" operator="equal">
      <formula>"Muy Baja 20%"</formula>
    </cfRule>
    <cfRule type="containsText" dxfId="128" priority="6" operator="containsText" text="Muy Baja 20%">
      <formula>NOT(ISERROR(SEARCH(("Muy Baja 20%"),(J10))))</formula>
    </cfRule>
  </conditionalFormatting>
  <conditionalFormatting sqref="L10 L12 L14 L16">
    <cfRule type="cellIs" dxfId="127" priority="7" operator="equal">
      <formula>"Muy Baja 20%"</formula>
    </cfRule>
    <cfRule type="containsText" dxfId="126" priority="8" operator="containsText" text="Muy Baja 20%">
      <formula>NOT(ISERROR(SEARCH(("Muy Baja 20%"),(L10))))</formula>
    </cfRule>
  </conditionalFormatting>
  <conditionalFormatting sqref="M10:M19 AF10:AF19">
    <cfRule type="expression" dxfId="125" priority="1">
      <formula>NOT(ISERROR(SEARCH(("Extremo"),(M10))))</formula>
    </cfRule>
    <cfRule type="expression" dxfId="124" priority="2">
      <formula>NOT(ISERROR(SEARCH(("Alto"),(M10))))</formula>
    </cfRule>
    <cfRule type="expression" dxfId="123" priority="3">
      <formula>NOT(ISERROR(SEARCH(("Moderado"),(M10))))</formula>
    </cfRule>
    <cfRule type="expression" dxfId="122" priority="4">
      <formula>NOT(ISERROR(SEARCH(("Bajo"),(M10))))</formula>
    </cfRule>
  </conditionalFormatting>
  <conditionalFormatting sqref="R10:R17">
    <cfRule type="cellIs" dxfId="121" priority="9" operator="equal">
      <formula>"Muy Baja 20%"</formula>
    </cfRule>
    <cfRule type="containsText" dxfId="120" priority="10" operator="containsText" text="Muy Baja 20%">
      <formula>NOT(ISERROR(SEARCH(("Muy Baja 20%"),(R10))))</formula>
    </cfRule>
  </conditionalFormatting>
  <conditionalFormatting sqref="X10:X17">
    <cfRule type="cellIs" dxfId="119" priority="11" operator="equal">
      <formula>"Muy Baja 20%"</formula>
    </cfRule>
    <cfRule type="containsText" dxfId="118" priority="12" operator="containsText" text="Muy Baja 20%">
      <formula>NOT(ISERROR(SEARCH(("Muy Baja 20%"),(X10))))</formula>
    </cfRule>
  </conditionalFormatting>
  <conditionalFormatting sqref="Z10:AA17">
    <cfRule type="cellIs" dxfId="117" priority="13" operator="equal">
      <formula>"Muy Baja 20%"</formula>
    </cfRule>
    <cfRule type="containsText" dxfId="116" priority="14" operator="containsText" text="Muy Baja 20%">
      <formula>NOT(ISERROR(SEARCH(("Muy Baja 20%"),(Z10))))</formula>
    </cfRule>
  </conditionalFormatting>
  <conditionalFormatting sqref="AD10:AE10 AD12:AE12 AD14:AE14 AD16:AE16">
    <cfRule type="cellIs" dxfId="115" priority="15" operator="equal">
      <formula>"Muy Baja 20%"</formula>
    </cfRule>
    <cfRule type="containsText" dxfId="114" priority="16" operator="containsText" text="Muy Baja 20%">
      <formula>NOT(ISERROR(SEARCH(("Muy Baja 20%"),(AD10))))</formula>
    </cfRule>
  </conditionalFormatting>
  <dataValidations count="11">
    <dataValidation type="list" allowBlank="1" showErrorMessage="1" sqref="T10:T17" xr:uid="{00000000-0002-0000-0100-000000000000}">
      <formula1>"Continua,Aleatoria"</formula1>
    </dataValidation>
    <dataValidation type="list" allowBlank="1" showErrorMessage="1" sqref="G10 G12" xr:uid="{00000000-0002-0000-0100-000001000000}">
      <formula1>"Ejecución y administración de procesos,Daños activos fijos,Fallas tecnológicas,Fraude Externo,Fraude Interno,Relaciones laborales,Usuarios,Productos y practicas organizacionales"</formula1>
    </dataValidation>
    <dataValidation type="list" allowBlank="1" showErrorMessage="1" sqref="H10 H12 H14 H16" xr:uid="{00000000-0002-0000-0100-000002000000}">
      <formula1>"Máximo 2 por año,3 a 24 veces por año,24 a 500 veces por año,500 a 5000 veces por año,Más de 5000 veces por año"</formula1>
    </dataValidation>
    <dataValidation type="list" allowBlank="1" showErrorMessage="1" sqref="Q10:Q17" xr:uid="{00000000-0002-0000-0100-000003000000}">
      <formula1>"Manual,Automático"</formula1>
    </dataValidation>
    <dataValidation type="list" allowBlank="1" showErrorMessage="1" sqref="F10 F12" xr:uid="{00000000-0002-0000-0100-000004000000}">
      <formula1>"Gestión,Corrupción,Fiscal"</formula1>
    </dataValidation>
    <dataValidation type="list" allowBlank="1" showErrorMessage="1" sqref="I10 I12 I14 I16" xr:uid="{00000000-0002-0000-0100-000005000000}">
      <formula1>"Muy baja,Baja,Media,Alta,Muy alta"</formula1>
    </dataValidation>
    <dataValidation type="list" allowBlank="1" showErrorMessage="1" sqref="S10:S17" xr:uid="{00000000-0002-0000-0100-000006000000}">
      <formula1>"Documentado,Sin documentar"</formula1>
    </dataValidation>
    <dataValidation type="list" allowBlank="1" showErrorMessage="1" sqref="P10:P17" xr:uid="{00000000-0002-0000-0100-000007000000}">
      <formula1>"Preventivo,Correctivo,Detectivo"</formula1>
    </dataValidation>
    <dataValidation type="list" allowBlank="1" showErrorMessage="1" sqref="U10:U17" xr:uid="{00000000-0002-0000-0100-000008000000}">
      <formula1>"Con registro,Sin registro"</formula1>
    </dataValidation>
    <dataValidation type="list" allowBlank="1" showErrorMessage="1" sqref="B10 B12 B14 B16" xr:uid="{00000000-0002-0000-0100-000009000000}">
      <formula1>"Reputacional,Económico,Reputacional, Económico"</formula1>
    </dataValidation>
    <dataValidation type="list" allowBlank="1" showErrorMessage="1" sqref="K10 K12 K14 K16" xr:uid="{00000000-0002-0000-0100-00000A000000}">
      <formula1>"Leve,Menor,Moderado,Mayor,Catastrófico"</formula1>
    </dataValidation>
  </dataValidations>
  <pageMargins left="0.7" right="0.7" top="0.75" bottom="0.75" header="0" footer="0"/>
  <pageSetup scale="11"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M1000"/>
  <sheetViews>
    <sheetView showGridLines="0" tabSelected="1" topLeftCell="J15" workbookViewId="0">
      <selection activeCell="X16" sqref="X16"/>
    </sheetView>
  </sheetViews>
  <sheetFormatPr baseColWidth="10" defaultColWidth="14.42578125" defaultRowHeight="15" customHeight="1" x14ac:dyDescent="0.25"/>
  <cols>
    <col min="1" max="1" width="12.5703125" customWidth="1"/>
    <col min="2" max="2" width="17.28515625" customWidth="1"/>
    <col min="3" max="3" width="22.42578125" customWidth="1"/>
    <col min="4" max="4" width="20.42578125" customWidth="1"/>
    <col min="5" max="5" width="19.85546875" customWidth="1"/>
    <col min="6" max="6" width="11.7109375" customWidth="1"/>
    <col min="7" max="7" width="14.85546875" customWidth="1"/>
    <col min="8" max="8" width="15.7109375" customWidth="1"/>
    <col min="9" max="9" width="11.7109375" customWidth="1"/>
    <col min="10" max="10" width="11.28515625" customWidth="1"/>
    <col min="11" max="11" width="10.7109375" customWidth="1"/>
    <col min="12" max="12" width="10.28515625" customWidth="1"/>
    <col min="13" max="13" width="12.5703125" customWidth="1"/>
    <col min="14" max="14" width="14.7109375" customWidth="1"/>
    <col min="15" max="15" width="22.5703125" customWidth="1"/>
    <col min="16" max="16" width="11.42578125" customWidth="1"/>
    <col min="17" max="17" width="14.42578125" customWidth="1"/>
    <col min="18" max="18" width="11.7109375" customWidth="1"/>
    <col min="19" max="19" width="15" customWidth="1"/>
    <col min="20" max="20" width="11.42578125" customWidth="1"/>
    <col min="21" max="21" width="13.28515625" customWidth="1"/>
    <col min="22" max="22" width="16.42578125" customWidth="1"/>
    <col min="23" max="23" width="12.28515625" customWidth="1"/>
    <col min="24" max="24" width="7.42578125" customWidth="1"/>
    <col min="25" max="25" width="16.7109375" customWidth="1"/>
    <col min="26" max="26" width="8.5703125" customWidth="1"/>
    <col min="27" max="27" width="13.28515625" customWidth="1"/>
    <col min="28" max="28" width="11.7109375" customWidth="1"/>
    <col min="29" max="29" width="12.140625" customWidth="1"/>
    <col min="30" max="30" width="7.85546875" customWidth="1"/>
    <col min="31" max="31" width="7.7109375" customWidth="1"/>
    <col min="32" max="32" width="14.7109375" customWidth="1"/>
    <col min="33" max="33" width="11.5703125" customWidth="1"/>
    <col min="34" max="34" width="20.85546875" customWidth="1"/>
    <col min="35" max="35" width="16.140625" customWidth="1"/>
    <col min="36" max="36" width="22.140625" customWidth="1"/>
    <col min="37" max="38" width="19" customWidth="1"/>
    <col min="39" max="39" width="15.5703125" customWidth="1"/>
  </cols>
  <sheetData>
    <row r="1" spans="1:39" ht="28.5" customHeight="1" x14ac:dyDescent="0.25">
      <c r="A1" s="64"/>
      <c r="B1" s="65"/>
      <c r="C1" s="61"/>
      <c r="D1" s="64" t="s">
        <v>0</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1"/>
      <c r="AH1" s="69" t="s">
        <v>1</v>
      </c>
      <c r="AI1" s="58"/>
      <c r="AJ1" s="58"/>
      <c r="AK1" s="58"/>
      <c r="AL1" s="58"/>
      <c r="AM1" s="59"/>
    </row>
    <row r="2" spans="1:39" ht="28.5" customHeight="1" x14ac:dyDescent="0.25">
      <c r="A2" s="66"/>
      <c r="B2" s="38"/>
      <c r="C2" s="67"/>
      <c r="D2" s="64" t="s">
        <v>2</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1"/>
      <c r="AH2" s="69" t="s">
        <v>3</v>
      </c>
      <c r="AI2" s="58"/>
      <c r="AJ2" s="58"/>
      <c r="AK2" s="58"/>
      <c r="AL2" s="58"/>
      <c r="AM2" s="59"/>
    </row>
    <row r="3" spans="1:39" ht="30.75" customHeight="1" x14ac:dyDescent="0.25">
      <c r="A3" s="62"/>
      <c r="B3" s="68"/>
      <c r="C3" s="63"/>
      <c r="D3" s="64" t="s">
        <v>130</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1"/>
      <c r="AH3" s="69" t="s">
        <v>5</v>
      </c>
      <c r="AI3" s="58"/>
      <c r="AJ3" s="58"/>
      <c r="AK3" s="58"/>
      <c r="AL3" s="58"/>
      <c r="AM3" s="59"/>
    </row>
    <row r="4" spans="1:39" ht="24" customHeight="1" x14ac:dyDescent="0.25">
      <c r="A4" s="1" t="s">
        <v>102</v>
      </c>
      <c r="B4" s="1"/>
      <c r="C4" s="74" t="s">
        <v>131</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9"/>
    </row>
    <row r="5" spans="1:39" ht="24" customHeight="1" x14ac:dyDescent="0.25">
      <c r="A5" s="74" t="s">
        <v>132</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row>
    <row r="6" spans="1:39" ht="24" customHeight="1" x14ac:dyDescent="0.25">
      <c r="A6" s="75" t="s">
        <v>9</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32.25" customHeight="1" x14ac:dyDescent="0.25">
      <c r="A7" s="76" t="s">
        <v>10</v>
      </c>
      <c r="B7" s="58"/>
      <c r="C7" s="58"/>
      <c r="D7" s="58"/>
      <c r="E7" s="58"/>
      <c r="F7" s="58"/>
      <c r="G7" s="58"/>
      <c r="H7" s="59"/>
      <c r="I7" s="77" t="s">
        <v>11</v>
      </c>
      <c r="J7" s="71"/>
      <c r="K7" s="71"/>
      <c r="L7" s="71"/>
      <c r="M7" s="72"/>
      <c r="N7" s="78" t="s">
        <v>12</v>
      </c>
      <c r="O7" s="71"/>
      <c r="P7" s="71"/>
      <c r="Q7" s="71"/>
      <c r="R7" s="71"/>
      <c r="S7" s="71"/>
      <c r="T7" s="71"/>
      <c r="U7" s="72"/>
      <c r="V7" s="79" t="s">
        <v>13</v>
      </c>
      <c r="W7" s="71"/>
      <c r="X7" s="71"/>
      <c r="Y7" s="71"/>
      <c r="Z7" s="71"/>
      <c r="AA7" s="71"/>
      <c r="AB7" s="71"/>
      <c r="AC7" s="72"/>
      <c r="AD7" s="70" t="s">
        <v>14</v>
      </c>
      <c r="AE7" s="71"/>
      <c r="AF7" s="71"/>
      <c r="AG7" s="72"/>
      <c r="AH7" s="73" t="s">
        <v>15</v>
      </c>
      <c r="AI7" s="71"/>
      <c r="AJ7" s="71"/>
      <c r="AK7" s="71"/>
      <c r="AL7" s="71"/>
      <c r="AM7" s="72"/>
    </row>
    <row r="8" spans="1:39" ht="21" customHeight="1" x14ac:dyDescent="0.25">
      <c r="A8" s="81" t="s">
        <v>16</v>
      </c>
      <c r="B8" s="54" t="s">
        <v>133</v>
      </c>
      <c r="C8" s="54" t="s">
        <v>134</v>
      </c>
      <c r="D8" s="54" t="s">
        <v>135</v>
      </c>
      <c r="E8" s="54" t="s">
        <v>20</v>
      </c>
      <c r="F8" s="54" t="s">
        <v>21</v>
      </c>
      <c r="G8" s="54" t="s">
        <v>22</v>
      </c>
      <c r="H8" s="54" t="s">
        <v>23</v>
      </c>
      <c r="I8" s="80" t="s">
        <v>24</v>
      </c>
      <c r="J8" s="80" t="s">
        <v>25</v>
      </c>
      <c r="K8" s="80" t="s">
        <v>26</v>
      </c>
      <c r="L8" s="80" t="s">
        <v>25</v>
      </c>
      <c r="M8" s="80" t="s">
        <v>27</v>
      </c>
      <c r="N8" s="56" t="s">
        <v>28</v>
      </c>
      <c r="O8" s="56" t="s">
        <v>29</v>
      </c>
      <c r="P8" s="57" t="s">
        <v>30</v>
      </c>
      <c r="Q8" s="58"/>
      <c r="R8" s="58"/>
      <c r="S8" s="58"/>
      <c r="T8" s="58"/>
      <c r="U8" s="59"/>
      <c r="V8" s="54" t="s">
        <v>31</v>
      </c>
      <c r="W8" s="60" t="s">
        <v>32</v>
      </c>
      <c r="X8" s="61"/>
      <c r="Y8" s="60" t="s">
        <v>33</v>
      </c>
      <c r="Z8" s="61"/>
      <c r="AA8" s="54" t="s">
        <v>34</v>
      </c>
      <c r="AB8" s="54" t="s">
        <v>35</v>
      </c>
      <c r="AC8" s="54" t="s">
        <v>36</v>
      </c>
      <c r="AD8" s="55" t="s">
        <v>37</v>
      </c>
      <c r="AE8" s="55" t="s">
        <v>38</v>
      </c>
      <c r="AF8" s="55" t="s">
        <v>39</v>
      </c>
      <c r="AG8" s="55" t="s">
        <v>40</v>
      </c>
      <c r="AH8" s="53" t="s">
        <v>41</v>
      </c>
      <c r="AI8" s="53" t="s">
        <v>42</v>
      </c>
      <c r="AJ8" s="53" t="s">
        <v>43</v>
      </c>
      <c r="AK8" s="53" t="s">
        <v>44</v>
      </c>
      <c r="AL8" s="53" t="s">
        <v>45</v>
      </c>
      <c r="AM8" s="53" t="s">
        <v>46</v>
      </c>
    </row>
    <row r="9" spans="1:39" ht="39" customHeight="1" x14ac:dyDescent="0.25">
      <c r="A9" s="30"/>
      <c r="B9" s="30"/>
      <c r="C9" s="30"/>
      <c r="D9" s="30"/>
      <c r="E9" s="30"/>
      <c r="F9" s="30"/>
      <c r="G9" s="30"/>
      <c r="H9" s="30"/>
      <c r="I9" s="30"/>
      <c r="J9" s="30"/>
      <c r="K9" s="30"/>
      <c r="L9" s="30"/>
      <c r="M9" s="30"/>
      <c r="N9" s="30"/>
      <c r="O9" s="30"/>
      <c r="P9" s="2" t="s">
        <v>47</v>
      </c>
      <c r="Q9" s="2" t="s">
        <v>48</v>
      </c>
      <c r="R9" s="2" t="s">
        <v>49</v>
      </c>
      <c r="S9" s="2" t="s">
        <v>50</v>
      </c>
      <c r="T9" s="2" t="s">
        <v>51</v>
      </c>
      <c r="U9" s="2" t="s">
        <v>52</v>
      </c>
      <c r="V9" s="30"/>
      <c r="W9" s="62"/>
      <c r="X9" s="63"/>
      <c r="Y9" s="62"/>
      <c r="Z9" s="63"/>
      <c r="AA9" s="30"/>
      <c r="AB9" s="30"/>
      <c r="AC9" s="30"/>
      <c r="AD9" s="30"/>
      <c r="AE9" s="30"/>
      <c r="AF9" s="30"/>
      <c r="AG9" s="30"/>
      <c r="AH9" s="30"/>
      <c r="AI9" s="30"/>
      <c r="AJ9" s="30"/>
      <c r="AK9" s="30"/>
      <c r="AL9" s="30"/>
      <c r="AM9" s="30"/>
    </row>
    <row r="10" spans="1:39" ht="116.25" customHeight="1" x14ac:dyDescent="0.25">
      <c r="A10" s="43">
        <v>1</v>
      </c>
      <c r="B10" s="84" t="s">
        <v>136</v>
      </c>
      <c r="C10" s="44" t="s">
        <v>137</v>
      </c>
      <c r="D10" s="44" t="s">
        <v>138</v>
      </c>
      <c r="E10" s="87" t="s">
        <v>139</v>
      </c>
      <c r="F10" s="44" t="s">
        <v>57</v>
      </c>
      <c r="G10" s="44" t="s">
        <v>74</v>
      </c>
      <c r="H10" s="42" t="s">
        <v>59</v>
      </c>
      <c r="I10" s="31" t="s">
        <v>76</v>
      </c>
      <c r="J10" s="50">
        <f>IF(I10="Muy Baja",20%,IF(I10="Baja",40%,IF(I10="Media",60%,IF(I10="Alta",80%,IF(I10="Muy Alta",100%,"Error en datos")))))</f>
        <v>0.4</v>
      </c>
      <c r="K10" s="31" t="s">
        <v>84</v>
      </c>
      <c r="L10" s="50">
        <f>IF(K10="Leve",20%,IF(K10="Menor",40%,IF(K10="Moderado",60%,IF(K10="Mayor",80%,100%))))</f>
        <v>0.8</v>
      </c>
      <c r="M10" s="51" t="str">
        <f>IF(AND(J10&lt;=20%,L10&lt;=20%),"Bajo", IF(AND(J10&lt;=40%,L10&lt;=20%),"Bajo", IF(AND(J10&lt;=60%,L10&lt;=20%),"Moderado", IF(AND(J10&lt;=80%,L10&lt;=20%),"Moderado", IF(AND(J10&lt;=100%,L10&lt;=20%),"Alto", IF(AND(J10&lt;=20%,L10&lt;=40%),"Bajo", IF(AND(J10&lt;=40%,L10&lt;=40%),"Moderado", IF(AND(J10&lt;=60%,L10&lt;=40%),"Moderado", IF(AND(J10&lt;=80%,L10&lt;=40%),"Moderado", IF(AND(J10&lt;=100%,L10&lt;=40%),"Alto", IF(AND(J10&lt;=20%,L10&lt;=60%),"Moderado", IF(AND(J10&lt;=40%,L10&lt;=60%),"Moderado", IF(AND(J10&lt;=60%,L10&lt;=60%),"Moderado", IF(AND(J10&lt;=80%,L10&lt;=60%),"Alto", IF(AND(J10&lt;=100%,L10&lt;=60%),"Alto", IF(AND(J10&lt;=20%,L10&lt;=80%),"Alto", IF(AND(J10&lt;=40%,L10&lt;=80%),"Alto", IF(AND(J10&lt;=60%,L10&lt;=80%),"Alto", IF(AND(J10&lt;=80%,L10&lt;=80%),"Alto", IF(AND(J10&lt;=100%,L10&lt;=80%),"Alto", IF(AND(J10&lt;=20%,L10&lt;=100%),"Extremo", IF(AND(J10&lt;=40%,L10&lt;=100%),"Extremo", IF(AND(J10&lt;=60%,L10&lt;=100%),"Extremo", IF(AND(J10&lt;=80%,L10&lt;=100%),"Extremo", IF(AND(J10&lt;=100%,L10&lt;=100%),"Extremo","")))))))))))))))))))))))))</f>
        <v>Alto</v>
      </c>
      <c r="N10" s="3" t="s">
        <v>62</v>
      </c>
      <c r="O10" s="28" t="s">
        <v>140</v>
      </c>
      <c r="P10" s="3" t="s">
        <v>64</v>
      </c>
      <c r="Q10" s="3" t="s">
        <v>65</v>
      </c>
      <c r="R10" s="5">
        <f t="shared" ref="R10:R17" si="0">IF(P10="Preventivo",25%,IF(P10="Detectivo",15%,IF(P10="Correctivo",10%,0)))+IF(Q10="Manual",15%,IF(Q10="Automático",25%))</f>
        <v>0.4</v>
      </c>
      <c r="S10" s="3" t="s">
        <v>66</v>
      </c>
      <c r="T10" s="3" t="s">
        <v>67</v>
      </c>
      <c r="U10" s="3" t="s">
        <v>68</v>
      </c>
      <c r="V10" s="44" t="str">
        <f>E10</f>
        <v>Probabilidad de afectación económica derivada de la pérdida o la dificultad para localizar información física o digital de la entidad.</v>
      </c>
      <c r="W10" s="3" t="s">
        <v>24</v>
      </c>
      <c r="X10" s="5">
        <f>+J10</f>
        <v>0.4</v>
      </c>
      <c r="Y10" s="3" t="str">
        <f t="shared" ref="Y10:Y17" si="1">N10</f>
        <v xml:space="preserve">Control No.1
</v>
      </c>
      <c r="Z10" s="5">
        <f t="shared" ref="Z10:Z17" si="2">+R10</f>
        <v>0.4</v>
      </c>
      <c r="AA10" s="5">
        <f t="shared" ref="AA10:AA17" si="3">+X10*Z10</f>
        <v>0.16000000000000003</v>
      </c>
      <c r="AB10" s="48">
        <f>+X10-AA10</f>
        <v>0.24</v>
      </c>
      <c r="AC10" s="49">
        <f>+IF(P11="Correctivo",X11-AA11,L10)</f>
        <v>0.8</v>
      </c>
      <c r="AD10" s="50">
        <f>+AB10</f>
        <v>0.24</v>
      </c>
      <c r="AE10" s="50">
        <f>IF(P11="Correctivo",X11-AA11,L10)</f>
        <v>0.8</v>
      </c>
      <c r="AF10" s="51" t="str">
        <f>IF(AND(AD10&lt;=20%,AE10&lt;=20%),"Bajo", IF(AND(AD10&lt;=40%,AE10&lt;=20%),"Bajo", IF(AND(AD10&lt;=60%,AE10&lt;=20%),"Moderado", IF(AND(AD10&lt;=80%,AE10&lt;=20%),"Moderado", IF(AND(AD10&lt;=100%,AE10&lt;=20%),"Alto", IF(AND(AD10&lt;=20%,AE10&lt;=40%),"Bajo", IF(AND(AD10&lt;=40%,AE10&lt;=40%),"Moderado", IF(AND(AD10&lt;=60%,AE10&lt;=40%),"Moderado", IF(AND(AD10&lt;=80%,AE10&lt;=40%),"Moderado", IF(AND(AD10&lt;=100%,AE10&lt;=40%),"Alto", IF(AND(AD10&lt;=20%,AE10&lt;=60%),"Moderado", IF(AND(AD10&lt;=40%,AE10&lt;=60%),"Moderado", IF(AND(AD10&lt;=60%,AE10&lt;=60%),"Moderado", IF(AND(AD10&lt;=80%,AE10&lt;=60%),"Alto", IF(AND(AD10&lt;=100%,AE10&lt;=60%),"Alto", IF(AND(AD10&lt;=20%,AE10&lt;=80%),"Alto", IF(AND(AD10&lt;=40%,AE10&lt;=80%),"Alto", IF(AND(AD10&lt;=60%,AE10&lt;=80%),"Alto", IF(AND(AD10&lt;=80%,AE10&lt;=80%),"Alto", IF(AND(AD10&lt;=100%,AE10&lt;=80%),"Alto", IF(AND(AD10&lt;=20%,AE10&lt;=100%),"Extremo", IF(AND(AD10&lt;=40%,AE10&lt;=100%),"Extremo", IF(AND(AD10&lt;=60%,AE10&lt;=100%),"Extremo", IF(AND(AD10&lt;=80%,AE10&lt;=100%),"Extremo", IF(AND(AD10&lt;=100%,AE10&lt;=100%),"Extremo","")))))))))))))))))))))))))</f>
        <v>Alto</v>
      </c>
      <c r="AG10" s="52" t="str">
        <f>+IF(AF10="Bajo","Asumir el riesgo, Reducir el riesgo",IF(AF10="Moderado","Asumir el riesgo, Reducir el riesgo",IF(AF10="Alto","Evitar, compartir o transferir","Eliminar o reducir el riesgo")))</f>
        <v>Evitar, compartir o transferir</v>
      </c>
      <c r="AH10" s="29" t="s">
        <v>141</v>
      </c>
      <c r="AI10" s="29" t="s">
        <v>341</v>
      </c>
      <c r="AJ10" s="47">
        <v>45748</v>
      </c>
      <c r="AK10" s="47"/>
      <c r="AL10" s="29" t="s">
        <v>310</v>
      </c>
      <c r="AM10" s="31"/>
    </row>
    <row r="11" spans="1:39" ht="110.25" customHeight="1" x14ac:dyDescent="0.25">
      <c r="A11" s="30"/>
      <c r="B11" s="30"/>
      <c r="C11" s="30"/>
      <c r="D11" s="30"/>
      <c r="E11" s="30"/>
      <c r="F11" s="30"/>
      <c r="G11" s="30"/>
      <c r="H11" s="30"/>
      <c r="I11" s="30"/>
      <c r="J11" s="30"/>
      <c r="K11" s="30"/>
      <c r="L11" s="30"/>
      <c r="M11" s="30"/>
      <c r="N11" s="3" t="s">
        <v>70</v>
      </c>
      <c r="O11" s="28" t="s">
        <v>142</v>
      </c>
      <c r="P11" s="3" t="s">
        <v>64</v>
      </c>
      <c r="Q11" s="3" t="s">
        <v>65</v>
      </c>
      <c r="R11" s="5">
        <f t="shared" si="0"/>
        <v>0.4</v>
      </c>
      <c r="S11" s="3" t="s">
        <v>66</v>
      </c>
      <c r="T11" s="3" t="s">
        <v>67</v>
      </c>
      <c r="U11" s="3" t="s">
        <v>68</v>
      </c>
      <c r="V11" s="30"/>
      <c r="W11" s="3" t="s">
        <v>26</v>
      </c>
      <c r="X11" s="5">
        <f>+L10</f>
        <v>0.8</v>
      </c>
      <c r="Y11" s="3" t="str">
        <f t="shared" si="1"/>
        <v xml:space="preserve">Control No.2
</v>
      </c>
      <c r="Z11" s="5">
        <f t="shared" si="2"/>
        <v>0.4</v>
      </c>
      <c r="AA11" s="5">
        <f t="shared" si="3"/>
        <v>0.32000000000000006</v>
      </c>
      <c r="AB11" s="30"/>
      <c r="AC11" s="30"/>
      <c r="AD11" s="30"/>
      <c r="AE11" s="30"/>
      <c r="AF11" s="30"/>
      <c r="AG11" s="30"/>
      <c r="AH11" s="30"/>
      <c r="AI11" s="30"/>
      <c r="AJ11" s="30"/>
      <c r="AK11" s="30"/>
      <c r="AL11" s="30"/>
      <c r="AM11" s="30"/>
    </row>
    <row r="12" spans="1:39" ht="117" customHeight="1" x14ac:dyDescent="0.25">
      <c r="A12" s="43">
        <v>2</v>
      </c>
      <c r="B12" s="84" t="s">
        <v>136</v>
      </c>
      <c r="C12" s="44" t="s">
        <v>143</v>
      </c>
      <c r="D12" s="44" t="s">
        <v>144</v>
      </c>
      <c r="E12" s="87" t="s">
        <v>145</v>
      </c>
      <c r="F12" s="44" t="s">
        <v>57</v>
      </c>
      <c r="G12" s="44" t="s">
        <v>74</v>
      </c>
      <c r="H12" s="42" t="s">
        <v>59</v>
      </c>
      <c r="I12" s="31" t="s">
        <v>76</v>
      </c>
      <c r="J12" s="50">
        <f>IF(I12="Muy Baja",20%,IF(I12="Baja",40%,IF(I12="Media",60%,IF(I12="Alta",80%,IF(I12="Muy Alta",100%,"Error en datos")))))</f>
        <v>0.4</v>
      </c>
      <c r="K12" s="31" t="s">
        <v>84</v>
      </c>
      <c r="L12" s="50">
        <f>IF(K12="Leve",20%,IF(K12="Menor",40%,IF(K12="Moderado",60%,IF(K12="Mayor",80%,100%))))</f>
        <v>0.8</v>
      </c>
      <c r="M12" s="51" t="str">
        <f>IF(AND(J12&lt;=20%,L12&lt;=20%),"Bajo", IF(AND(J12&lt;=40%,L12&lt;=20%),"Bajo", IF(AND(J12&lt;=60%,L12&lt;=20%),"Moderado", IF(AND(J12&lt;=80%,L12&lt;=20%),"Moderado", IF(AND(J12&lt;=100%,L12&lt;=20%),"Alto", IF(AND(J12&lt;=20%,L12&lt;=40%),"Bajo", IF(AND(J12&lt;=40%,L12&lt;=40%),"Moderado", IF(AND(J12&lt;=60%,L12&lt;=40%),"Moderado", IF(AND(J12&lt;=80%,L12&lt;=40%),"Moderado", IF(AND(J12&lt;=100%,L12&lt;=40%),"Alto", IF(AND(J12&lt;=20%,L12&lt;=60%),"Moderado", IF(AND(J12&lt;=40%,L12&lt;=60%),"Moderado", IF(AND(J12&lt;=60%,L12&lt;=60%),"Moderado", IF(AND(J12&lt;=80%,L12&lt;=60%),"Alto", IF(AND(J12&lt;=100%,L12&lt;=60%),"Alto", IF(AND(J12&lt;=20%,L12&lt;=80%),"Alto", IF(AND(J12&lt;=40%,L12&lt;=80%),"Alto", IF(AND(J12&lt;=60%,L12&lt;=80%),"Alto", IF(AND(J12&lt;=80%,L12&lt;=80%),"Alto", IF(AND(J12&lt;=100%,L12&lt;=80%),"Alto", IF(AND(J12&lt;=20%,L12&lt;=100%),"Extremo", IF(AND(J12&lt;=40%,L12&lt;=100%),"Extremo", IF(AND(J12&lt;=60%,L12&lt;=100%),"Extremo", IF(AND(J12&lt;=80%,L12&lt;=100%),"Extremo", IF(AND(J12&lt;=100%,L12&lt;=100%),"Extremo","")))))))))))))))))))))))))</f>
        <v>Alto</v>
      </c>
      <c r="N12" s="3" t="s">
        <v>62</v>
      </c>
      <c r="O12" s="16" t="s">
        <v>344</v>
      </c>
      <c r="P12" s="3" t="s">
        <v>64</v>
      </c>
      <c r="Q12" s="3" t="s">
        <v>65</v>
      </c>
      <c r="R12" s="5">
        <f t="shared" si="0"/>
        <v>0.4</v>
      </c>
      <c r="S12" s="3" t="s">
        <v>66</v>
      </c>
      <c r="T12" s="3" t="s">
        <v>67</v>
      </c>
      <c r="U12" s="3" t="s">
        <v>68</v>
      </c>
      <c r="V12" s="44" t="str">
        <f>E12</f>
        <v>Probabilidad de afectación económica como consecuencia de que la entidad sea víctima de virus y ataques informáticos</v>
      </c>
      <c r="W12" s="3" t="s">
        <v>24</v>
      </c>
      <c r="X12" s="5">
        <f>+J12</f>
        <v>0.4</v>
      </c>
      <c r="Y12" s="3" t="str">
        <f t="shared" si="1"/>
        <v xml:space="preserve">Control No.1
</v>
      </c>
      <c r="Z12" s="5">
        <f t="shared" si="2"/>
        <v>0.4</v>
      </c>
      <c r="AA12" s="5">
        <f t="shared" si="3"/>
        <v>0.16000000000000003</v>
      </c>
      <c r="AB12" s="48">
        <f>+X12-AA12</f>
        <v>0.24</v>
      </c>
      <c r="AC12" s="49">
        <f>+IF(P13="Correctivo",X13-AA13,L12)</f>
        <v>0.60000000000000009</v>
      </c>
      <c r="AD12" s="50">
        <f>+AB12</f>
        <v>0.24</v>
      </c>
      <c r="AE12" s="50">
        <f>IF(P13="Correctivo",X13-AA13,L12)</f>
        <v>0.60000000000000009</v>
      </c>
      <c r="AF12" s="51" t="str">
        <f>IF(AND(AD12&lt;=20%,AE12&lt;=20%),"Bajo", IF(AND(AD12&lt;=40%,AE12&lt;=20%),"Bajo", IF(AND(AD12&lt;=60%,AE12&lt;=20%),"Moderado", IF(AND(AD12&lt;=80%,AE12&lt;=20%),"Moderado", IF(AND(AD12&lt;=100%,AE12&lt;=20%),"Alto", IF(AND(AD12&lt;=20%,AE12&lt;=40%),"Bajo", IF(AND(AD12&lt;=40%,AE12&lt;=40%),"Moderado", IF(AND(AD12&lt;=60%,AE12&lt;=40%),"Moderado", IF(AND(AD12&lt;=80%,AE12&lt;=40%),"Moderado", IF(AND(AD12&lt;=100%,AE12&lt;=40%),"Alto", IF(AND(AD12&lt;=20%,AE12&lt;=60%),"Moderado", IF(AND(AD12&lt;=40%,AE12&lt;=60%),"Moderado", IF(AND(AD12&lt;=60%,AE12&lt;=60%),"Moderado", IF(AND(AD12&lt;=80%,AE12&lt;=60%),"Alto", IF(AND(AD12&lt;=100%,AE12&lt;=60%),"Alto", IF(AND(AD12&lt;=20%,AE12&lt;=80%),"Alto", IF(AND(AD12&lt;=40%,AE12&lt;=80%),"Alto", IF(AND(AD12&lt;=60%,AE12&lt;=80%),"Alto", IF(AND(AD12&lt;=80%,AE12&lt;=80%),"Alto", IF(AND(AD12&lt;=100%,AE12&lt;=80%),"Alto", IF(AND(AD12&lt;=20%,AE12&lt;=100%),"Extremo", IF(AND(AD12&lt;=40%,AE12&lt;=100%),"Extremo", IF(AND(AD12&lt;=60%,AE12&lt;=100%),"Extremo", IF(AND(AD12&lt;=80%,AE12&lt;=100%),"Extremo", IF(AND(AD12&lt;=100%,AE12&lt;=100%),"Extremo","")))))))))))))))))))))))))</f>
        <v>Moderado</v>
      </c>
      <c r="AG12" s="52" t="str">
        <f>+IF(AF12="Bajo","Asumir el riesgo, Reducir el riesgo",IF(AF12="Moderado","Asumir el riesgo, Reducir el riesgo",IF(AF12="Alto","Evitar, compartir o transferir","Eliminar o reducir el riesgo")))</f>
        <v>Asumir el riesgo, Reducir el riesgo</v>
      </c>
      <c r="AH12" s="31" t="s">
        <v>146</v>
      </c>
      <c r="AI12" s="29" t="s">
        <v>341</v>
      </c>
      <c r="AJ12" s="47">
        <v>45748</v>
      </c>
      <c r="AK12" s="47"/>
      <c r="AL12" s="29" t="s">
        <v>310</v>
      </c>
      <c r="AM12" s="31"/>
    </row>
    <row r="13" spans="1:39" ht="143.25" customHeight="1" x14ac:dyDescent="0.25">
      <c r="A13" s="30"/>
      <c r="B13" s="30"/>
      <c r="C13" s="30"/>
      <c r="D13" s="30"/>
      <c r="E13" s="30"/>
      <c r="F13" s="30"/>
      <c r="G13" s="30"/>
      <c r="H13" s="30"/>
      <c r="I13" s="30"/>
      <c r="J13" s="30"/>
      <c r="K13" s="30"/>
      <c r="L13" s="30"/>
      <c r="M13" s="30"/>
      <c r="N13" s="3" t="s">
        <v>70</v>
      </c>
      <c r="O13" s="16" t="s">
        <v>345</v>
      </c>
      <c r="P13" s="3" t="s">
        <v>147</v>
      </c>
      <c r="Q13" s="3" t="s">
        <v>65</v>
      </c>
      <c r="R13" s="5">
        <f t="shared" si="0"/>
        <v>0.25</v>
      </c>
      <c r="S13" s="3" t="s">
        <v>66</v>
      </c>
      <c r="T13" s="3" t="s">
        <v>67</v>
      </c>
      <c r="U13" s="3" t="s">
        <v>68</v>
      </c>
      <c r="V13" s="30"/>
      <c r="W13" s="3" t="s">
        <v>26</v>
      </c>
      <c r="X13" s="5">
        <f>+L12</f>
        <v>0.8</v>
      </c>
      <c r="Y13" s="3" t="str">
        <f t="shared" si="1"/>
        <v xml:space="preserve">Control No.2
</v>
      </c>
      <c r="Z13" s="5">
        <f t="shared" si="2"/>
        <v>0.25</v>
      </c>
      <c r="AA13" s="5">
        <f t="shared" si="3"/>
        <v>0.2</v>
      </c>
      <c r="AB13" s="30"/>
      <c r="AC13" s="30"/>
      <c r="AD13" s="30"/>
      <c r="AE13" s="30"/>
      <c r="AF13" s="30"/>
      <c r="AG13" s="30"/>
      <c r="AH13" s="30"/>
      <c r="AI13" s="30"/>
      <c r="AJ13" s="30"/>
      <c r="AK13" s="30"/>
      <c r="AL13" s="30"/>
      <c r="AM13" s="30"/>
    </row>
    <row r="14" spans="1:39" ht="116.25" customHeight="1" x14ac:dyDescent="0.25">
      <c r="A14" s="43">
        <v>3</v>
      </c>
      <c r="B14" s="84" t="s">
        <v>136</v>
      </c>
      <c r="C14" s="44" t="s">
        <v>148</v>
      </c>
      <c r="D14" s="44" t="s">
        <v>149</v>
      </c>
      <c r="E14" s="87" t="s">
        <v>150</v>
      </c>
      <c r="F14" s="44" t="s">
        <v>57</v>
      </c>
      <c r="G14" s="44" t="s">
        <v>74</v>
      </c>
      <c r="H14" s="42" t="s">
        <v>59</v>
      </c>
      <c r="I14" s="31" t="s">
        <v>76</v>
      </c>
      <c r="J14" s="50">
        <f>IF(I14="Muy Baja",20%,IF(I14="Baja",40%,IF(I14="Media",60%,IF(I14="Alta",80%,IF(I14="Muy Alta",100%,"Error en datos")))))</f>
        <v>0.4</v>
      </c>
      <c r="K14" s="31" t="s">
        <v>84</v>
      </c>
      <c r="L14" s="50">
        <f>IF(K14="Leve",20%,IF(K14="Menor",40%,IF(K14="Moderado",60%,IF(K14="Mayor",80%,100%))))</f>
        <v>0.8</v>
      </c>
      <c r="M14" s="51" t="str">
        <f>IF(AND(J14&lt;=20%,L14&lt;=20%),"Bajo", IF(AND(J14&lt;=40%,L14&lt;=20%),"Bajo", IF(AND(J14&lt;=60%,L14&lt;=20%),"Moderado", IF(AND(J14&lt;=80%,L14&lt;=20%),"Moderado", IF(AND(J14&lt;=100%,L14&lt;=20%),"Alto", IF(AND(J14&lt;=20%,L14&lt;=40%),"Bajo", IF(AND(J14&lt;=40%,L14&lt;=40%),"Moderado", IF(AND(J14&lt;=60%,L14&lt;=40%),"Moderado", IF(AND(J14&lt;=80%,L14&lt;=40%),"Moderado", IF(AND(J14&lt;=100%,L14&lt;=40%),"Alto", IF(AND(J14&lt;=20%,L14&lt;=60%),"Moderado", IF(AND(J14&lt;=40%,L14&lt;=60%),"Moderado", IF(AND(J14&lt;=60%,L14&lt;=60%),"Moderado", IF(AND(J14&lt;=80%,L14&lt;=60%),"Alto", IF(AND(J14&lt;=100%,L14&lt;=60%),"Alto", IF(AND(J14&lt;=20%,L14&lt;=80%),"Alto", IF(AND(J14&lt;=40%,L14&lt;=80%),"Alto", IF(AND(J14&lt;=60%,L14&lt;=80%),"Alto", IF(AND(J14&lt;=80%,L14&lt;=80%),"Alto", IF(AND(J14&lt;=100%,L14&lt;=80%),"Alto", IF(AND(J14&lt;=20%,L14&lt;=100%),"Extremo", IF(AND(J14&lt;=40%,L14&lt;=100%),"Extremo", IF(AND(J14&lt;=60%,L14&lt;=100%),"Extremo", IF(AND(J14&lt;=80%,L14&lt;=100%),"Extremo", IF(AND(J14&lt;=100%,L14&lt;=100%),"Extremo","")))))))))))))))))))))))))</f>
        <v>Alto</v>
      </c>
      <c r="N14" s="3" t="s">
        <v>62</v>
      </c>
      <c r="O14" s="28" t="s">
        <v>151</v>
      </c>
      <c r="P14" s="3" t="s">
        <v>64</v>
      </c>
      <c r="Q14" s="3" t="s">
        <v>152</v>
      </c>
      <c r="R14" s="5">
        <f t="shared" si="0"/>
        <v>0.5</v>
      </c>
      <c r="S14" s="3" t="s">
        <v>66</v>
      </c>
      <c r="T14" s="3" t="s">
        <v>67</v>
      </c>
      <c r="U14" s="3" t="s">
        <v>68</v>
      </c>
      <c r="V14" s="44" t="str">
        <f>E14</f>
        <v>Probabilidad de afectación económica derivada de la pérdida o deterioro de documentos, expedientes o cajas de archivos.</v>
      </c>
      <c r="W14" s="3" t="s">
        <v>24</v>
      </c>
      <c r="X14" s="5">
        <f>+J14</f>
        <v>0.4</v>
      </c>
      <c r="Y14" s="3" t="str">
        <f t="shared" si="1"/>
        <v xml:space="preserve">Control No.1
</v>
      </c>
      <c r="Z14" s="5">
        <f t="shared" si="2"/>
        <v>0.5</v>
      </c>
      <c r="AA14" s="5">
        <f t="shared" si="3"/>
        <v>0.2</v>
      </c>
      <c r="AB14" s="48">
        <f>+X14-AA14</f>
        <v>0.2</v>
      </c>
      <c r="AC14" s="49">
        <f>+IF(P15="Correctivo",X15-AA15,L14)</f>
        <v>0.8</v>
      </c>
      <c r="AD14" s="50">
        <f>+AB14</f>
        <v>0.2</v>
      </c>
      <c r="AE14" s="50">
        <f>IF(P15="Correctivo",X15-AA15,L14)</f>
        <v>0.8</v>
      </c>
      <c r="AF14" s="51" t="str">
        <f>IF(AND(AD14&lt;=20%,AE14&lt;=20%),"Bajo", IF(AND(AD14&lt;=40%,AE14&lt;=20%),"Bajo", IF(AND(AD14&lt;=60%,AE14&lt;=20%),"Moderado", IF(AND(AD14&lt;=80%,AE14&lt;=20%),"Moderado", IF(AND(AD14&lt;=100%,AE14&lt;=20%),"Alto", IF(AND(AD14&lt;=20%,AE14&lt;=40%),"Bajo", IF(AND(AD14&lt;=40%,AE14&lt;=40%),"Moderado", IF(AND(AD14&lt;=60%,AE14&lt;=40%),"Moderado", IF(AND(AD14&lt;=80%,AE14&lt;=40%),"Moderado", IF(AND(AD14&lt;=100%,AE14&lt;=40%),"Alto", IF(AND(AD14&lt;=20%,AE14&lt;=60%),"Moderado", IF(AND(AD14&lt;=40%,AE14&lt;=60%),"Moderado", IF(AND(AD14&lt;=60%,AE14&lt;=60%),"Moderado", IF(AND(AD14&lt;=80%,AE14&lt;=60%),"Alto", IF(AND(AD14&lt;=100%,AE14&lt;=60%),"Alto", IF(AND(AD14&lt;=20%,AE14&lt;=80%),"Alto", IF(AND(AD14&lt;=40%,AE14&lt;=80%),"Alto", IF(AND(AD14&lt;=60%,AE14&lt;=80%),"Alto", IF(AND(AD14&lt;=80%,AE14&lt;=80%),"Alto", IF(AND(AD14&lt;=100%,AE14&lt;=80%),"Alto", IF(AND(AD14&lt;=20%,AE14&lt;=100%),"Extremo", IF(AND(AD14&lt;=40%,AE14&lt;=100%),"Extremo", IF(AND(AD14&lt;=60%,AE14&lt;=100%),"Extremo", IF(AND(AD14&lt;=80%,AE14&lt;=100%),"Extremo", IF(AND(AD14&lt;=100%,AE14&lt;=100%),"Extremo","")))))))))))))))))))))))))</f>
        <v>Alto</v>
      </c>
      <c r="AG14" s="52" t="str">
        <f>+IF(AF14="Bajo","Asumir el riesgo, Reducir el riesgo",IF(AF14="Moderado","Asumir el riesgo, Reducir el riesgo",IF(AF14="Alto","Evitar, compartir o transferir","Eliminar o reducir el riesgo")))</f>
        <v>Evitar, compartir o transferir</v>
      </c>
      <c r="AH14" s="31" t="s">
        <v>153</v>
      </c>
      <c r="AI14" s="29" t="s">
        <v>307</v>
      </c>
      <c r="AJ14" s="47">
        <v>45748</v>
      </c>
      <c r="AK14" s="47"/>
      <c r="AL14" s="29" t="s">
        <v>310</v>
      </c>
      <c r="AM14" s="31"/>
    </row>
    <row r="15" spans="1:39" ht="135" customHeight="1" x14ac:dyDescent="0.25">
      <c r="A15" s="30"/>
      <c r="B15" s="30"/>
      <c r="C15" s="30"/>
      <c r="D15" s="30"/>
      <c r="E15" s="30"/>
      <c r="F15" s="30"/>
      <c r="G15" s="30"/>
      <c r="H15" s="30"/>
      <c r="I15" s="30"/>
      <c r="J15" s="30"/>
      <c r="K15" s="30"/>
      <c r="L15" s="30"/>
      <c r="M15" s="30"/>
      <c r="N15" s="3" t="s">
        <v>70</v>
      </c>
      <c r="O15" s="28" t="s">
        <v>154</v>
      </c>
      <c r="P15" s="3" t="s">
        <v>64</v>
      </c>
      <c r="Q15" s="3" t="s">
        <v>65</v>
      </c>
      <c r="R15" s="5">
        <f t="shared" si="0"/>
        <v>0.4</v>
      </c>
      <c r="S15" s="3" t="s">
        <v>66</v>
      </c>
      <c r="T15" s="3" t="s">
        <v>67</v>
      </c>
      <c r="U15" s="3" t="s">
        <v>68</v>
      </c>
      <c r="V15" s="30"/>
      <c r="W15" s="3" t="s">
        <v>26</v>
      </c>
      <c r="X15" s="5">
        <f>+L14</f>
        <v>0.8</v>
      </c>
      <c r="Y15" s="3" t="str">
        <f t="shared" si="1"/>
        <v xml:space="preserve">Control No.2
</v>
      </c>
      <c r="Z15" s="5">
        <f t="shared" si="2"/>
        <v>0.4</v>
      </c>
      <c r="AA15" s="5">
        <f t="shared" si="3"/>
        <v>0.32000000000000006</v>
      </c>
      <c r="AB15" s="30"/>
      <c r="AC15" s="30"/>
      <c r="AD15" s="30"/>
      <c r="AE15" s="30"/>
      <c r="AF15" s="30"/>
      <c r="AG15" s="30"/>
      <c r="AH15" s="30"/>
      <c r="AI15" s="30"/>
      <c r="AJ15" s="30"/>
      <c r="AK15" s="30"/>
      <c r="AL15" s="30"/>
      <c r="AM15" s="30"/>
    </row>
    <row r="16" spans="1:39" ht="135" customHeight="1" x14ac:dyDescent="0.25">
      <c r="A16" s="43">
        <v>4</v>
      </c>
      <c r="B16" s="84" t="s">
        <v>155</v>
      </c>
      <c r="C16" s="44" t="s">
        <v>156</v>
      </c>
      <c r="D16" s="44" t="s">
        <v>157</v>
      </c>
      <c r="E16" s="87" t="s">
        <v>158</v>
      </c>
      <c r="F16" s="44" t="s">
        <v>159</v>
      </c>
      <c r="G16" s="44" t="s">
        <v>74</v>
      </c>
      <c r="H16" s="42" t="s">
        <v>59</v>
      </c>
      <c r="I16" s="31" t="s">
        <v>76</v>
      </c>
      <c r="J16" s="50">
        <f>IF(I16="Muy Baja",20%,IF(I16="Baja",40%,IF(I16="Media",60%,IF(I16="Alta",80%,IF(I16="Muy Alta",100%,"Error en datos")))))</f>
        <v>0.4</v>
      </c>
      <c r="K16" s="31" t="s">
        <v>84</v>
      </c>
      <c r="L16" s="50">
        <f>IF(K16="Leve",20%,IF(K16="Menor",40%,IF(K16="Moderado",60%,IF(K16="Mayor",80%,100%))))</f>
        <v>0.8</v>
      </c>
      <c r="M16" s="51" t="str">
        <f>IF(AND(J16&lt;=20%,L16&lt;=20%),"Bajo", IF(AND(J16&lt;=40%,L16&lt;=20%),"Bajo", IF(AND(J16&lt;=60%,L16&lt;=20%),"Moderado", IF(AND(J16&lt;=80%,L16&lt;=20%),"Moderado", IF(AND(J16&lt;=100%,L16&lt;=20%),"Alto", IF(AND(J16&lt;=20%,L16&lt;=40%),"Bajo", IF(AND(J16&lt;=40%,L16&lt;=40%),"Moderado", IF(AND(J16&lt;=60%,L16&lt;=40%),"Moderado", IF(AND(J16&lt;=80%,L16&lt;=40%),"Moderado", IF(AND(J16&lt;=100%,L16&lt;=40%),"Alto", IF(AND(J16&lt;=20%,L16&lt;=60%),"Moderado", IF(AND(J16&lt;=40%,L16&lt;=60%),"Moderado", IF(AND(J16&lt;=60%,L16&lt;=60%),"Moderado", IF(AND(J16&lt;=80%,L16&lt;=60%),"Alto", IF(AND(J16&lt;=100%,L16&lt;=60%),"Alto", IF(AND(J16&lt;=20%,L16&lt;=80%),"Alto", IF(AND(J16&lt;=40%,L16&lt;=80%),"Alto", IF(AND(J16&lt;=60%,L16&lt;=80%),"Alto", IF(AND(J16&lt;=80%,L16&lt;=80%),"Alto", IF(AND(J16&lt;=100%,L16&lt;=80%),"Alto", IF(AND(J16&lt;=20%,L16&lt;=100%),"Extremo", IF(AND(J16&lt;=40%,L16&lt;=100%),"Extremo", IF(AND(J16&lt;=60%,L16&lt;=100%),"Extremo", IF(AND(J16&lt;=80%,L16&lt;=100%),"Extremo", IF(AND(J16&lt;=100%,L16&lt;=100%),"Extremo","")))))))))))))))))))))))))</f>
        <v>Alto</v>
      </c>
      <c r="N16" s="3" t="s">
        <v>62</v>
      </c>
      <c r="O16" s="28" t="s">
        <v>160</v>
      </c>
      <c r="P16" s="3" t="s">
        <v>64</v>
      </c>
      <c r="Q16" s="3" t="s">
        <v>152</v>
      </c>
      <c r="R16" s="5">
        <f t="shared" si="0"/>
        <v>0.5</v>
      </c>
      <c r="S16" s="3" t="s">
        <v>66</v>
      </c>
      <c r="T16" s="3" t="s">
        <v>67</v>
      </c>
      <c r="U16" s="3" t="s">
        <v>68</v>
      </c>
      <c r="V16" s="44" t="str">
        <f>E16</f>
        <v>Probabilidad de afectación reputacional y económica por la pérdida, hurto o deterioro de  inventarios o activos fijos de la entidad, no asociados a la depreciación del mismo</v>
      </c>
      <c r="W16" s="3" t="s">
        <v>24</v>
      </c>
      <c r="X16" s="5">
        <f>+J16</f>
        <v>0.4</v>
      </c>
      <c r="Y16" s="3" t="str">
        <f t="shared" si="1"/>
        <v xml:space="preserve">Control No.1
</v>
      </c>
      <c r="Z16" s="5">
        <f t="shared" si="2"/>
        <v>0.5</v>
      </c>
      <c r="AA16" s="5">
        <f t="shared" si="3"/>
        <v>0.2</v>
      </c>
      <c r="AB16" s="48">
        <f>+X16-AA16</f>
        <v>0.2</v>
      </c>
      <c r="AC16" s="49">
        <f>+IF(P17="Correctivo",X17-AA17,L16)</f>
        <v>0.8</v>
      </c>
      <c r="AD16" s="50">
        <f>+AB16</f>
        <v>0.2</v>
      </c>
      <c r="AE16" s="50">
        <f>IF(P17="Correctivo",X17-AA17,L16)</f>
        <v>0.8</v>
      </c>
      <c r="AF16" s="51" t="str">
        <f>IF(AND(AD16&lt;=20%,AE16&lt;=20%),"Bajo", IF(AND(AD16&lt;=40%,AE16&lt;=20%),"Bajo", IF(AND(AD16&lt;=60%,AE16&lt;=20%),"Moderado", IF(AND(AD16&lt;=80%,AE16&lt;=20%),"Moderado", IF(AND(AD16&lt;=100%,AE16&lt;=20%),"Alto", IF(AND(AD16&lt;=20%,AE16&lt;=40%),"Bajo", IF(AND(AD16&lt;=40%,AE16&lt;=40%),"Moderado", IF(AND(AD16&lt;=60%,AE16&lt;=40%),"Moderado", IF(AND(AD16&lt;=80%,AE16&lt;=40%),"Moderado", IF(AND(AD16&lt;=100%,AE16&lt;=40%),"Alto", IF(AND(AD16&lt;=20%,AE16&lt;=60%),"Moderado", IF(AND(AD16&lt;=40%,AE16&lt;=60%),"Moderado", IF(AND(AD16&lt;=60%,AE16&lt;=60%),"Moderado", IF(AND(AD16&lt;=80%,AE16&lt;=60%),"Alto", IF(AND(AD16&lt;=100%,AE16&lt;=60%),"Alto", IF(AND(AD16&lt;=20%,AE16&lt;=80%),"Alto", IF(AND(AD16&lt;=40%,AE16&lt;=80%),"Alto", IF(AND(AD16&lt;=60%,AE16&lt;=80%),"Alto", IF(AND(AD16&lt;=80%,AE16&lt;=80%),"Alto", IF(AND(AD16&lt;=100%,AE16&lt;=80%),"Alto", IF(AND(AD16&lt;=20%,AE16&lt;=100%),"Extremo", IF(AND(AD16&lt;=40%,AE16&lt;=100%),"Extremo", IF(AND(AD16&lt;=60%,AE16&lt;=100%),"Extremo", IF(AND(AD16&lt;=80%,AE16&lt;=100%),"Extremo", IF(AND(AD16&lt;=100%,AE16&lt;=100%),"Extremo","")))))))))))))))))))))))))</f>
        <v>Alto</v>
      </c>
      <c r="AG16" s="52" t="str">
        <f>+IF(AF16="Bajo","Asumir el riesgo, Reducir el riesgo",IF(AF16="Moderado","Asumir el riesgo, Reducir el riesgo",IF(AF16="Alto","Evitar, compartir o transferir","Eliminar o reducir el riesgo")))</f>
        <v>Evitar, compartir o transferir</v>
      </c>
      <c r="AH16" s="29" t="s">
        <v>308</v>
      </c>
      <c r="AI16" s="29" t="s">
        <v>309</v>
      </c>
      <c r="AJ16" s="47">
        <v>45748</v>
      </c>
      <c r="AK16" s="47"/>
      <c r="AL16" s="29" t="s">
        <v>310</v>
      </c>
      <c r="AM16" s="31"/>
    </row>
    <row r="17" spans="1:39" ht="135" customHeight="1" x14ac:dyDescent="0.25">
      <c r="A17" s="30"/>
      <c r="B17" s="30"/>
      <c r="C17" s="30"/>
      <c r="D17" s="30"/>
      <c r="E17" s="30"/>
      <c r="F17" s="30"/>
      <c r="G17" s="30"/>
      <c r="H17" s="30"/>
      <c r="I17" s="30"/>
      <c r="J17" s="30"/>
      <c r="K17" s="30"/>
      <c r="L17" s="30"/>
      <c r="M17" s="30"/>
      <c r="N17" s="3" t="s">
        <v>70</v>
      </c>
      <c r="O17" s="16" t="s">
        <v>346</v>
      </c>
      <c r="P17" s="3" t="s">
        <v>64</v>
      </c>
      <c r="Q17" s="3" t="s">
        <v>65</v>
      </c>
      <c r="R17" s="5">
        <f t="shared" si="0"/>
        <v>0.4</v>
      </c>
      <c r="S17" s="3" t="s">
        <v>66</v>
      </c>
      <c r="T17" s="3" t="s">
        <v>67</v>
      </c>
      <c r="U17" s="3" t="s">
        <v>68</v>
      </c>
      <c r="V17" s="30"/>
      <c r="W17" s="3" t="s">
        <v>26</v>
      </c>
      <c r="X17" s="5">
        <f>+L16</f>
        <v>0.8</v>
      </c>
      <c r="Y17" s="3" t="str">
        <f t="shared" si="1"/>
        <v xml:space="preserve">Control No.2
</v>
      </c>
      <c r="Z17" s="5">
        <f t="shared" si="2"/>
        <v>0.4</v>
      </c>
      <c r="AA17" s="5">
        <f t="shared" si="3"/>
        <v>0.32000000000000006</v>
      </c>
      <c r="AB17" s="30"/>
      <c r="AC17" s="30"/>
      <c r="AD17" s="30"/>
      <c r="AE17" s="30"/>
      <c r="AF17" s="30"/>
      <c r="AG17" s="30"/>
      <c r="AH17" s="30"/>
      <c r="AI17" s="30"/>
      <c r="AJ17" s="30"/>
      <c r="AK17" s="30"/>
      <c r="AL17" s="30"/>
      <c r="AM17" s="30"/>
    </row>
    <row r="18" spans="1:39" ht="14.25" customHeight="1" x14ac:dyDescent="0.25">
      <c r="A18" s="9" t="s">
        <v>92</v>
      </c>
      <c r="B18" s="46" t="s">
        <v>93</v>
      </c>
      <c r="C18" s="38"/>
      <c r="D18" s="11"/>
      <c r="E18" s="11"/>
      <c r="F18" s="11"/>
      <c r="G18" s="11"/>
      <c r="H18" s="11"/>
      <c r="I18" s="11"/>
      <c r="J18" s="11"/>
      <c r="K18" s="11"/>
      <c r="L18" s="11"/>
      <c r="M18" s="51"/>
      <c r="N18" s="11"/>
      <c r="O18" s="11"/>
      <c r="P18" s="11"/>
      <c r="Q18" s="11"/>
      <c r="R18" s="11"/>
      <c r="S18" s="11"/>
      <c r="T18" s="11"/>
      <c r="U18" s="11"/>
      <c r="V18" s="11"/>
      <c r="W18" s="11"/>
      <c r="X18" s="11"/>
      <c r="Y18" s="11"/>
      <c r="Z18" s="11"/>
      <c r="AA18" s="11"/>
      <c r="AB18" s="11"/>
      <c r="AC18" s="11"/>
      <c r="AD18" s="11"/>
      <c r="AE18" s="11"/>
      <c r="AF18" s="51"/>
      <c r="AG18" s="11"/>
      <c r="AH18" s="11"/>
      <c r="AI18" s="11"/>
      <c r="AJ18" s="11"/>
      <c r="AK18" s="11"/>
      <c r="AL18" s="11"/>
      <c r="AM18" s="11"/>
    </row>
    <row r="19" spans="1:39" ht="14.25" customHeight="1" x14ac:dyDescent="0.25">
      <c r="A19" s="9" t="s">
        <v>94</v>
      </c>
      <c r="B19" s="46" t="s">
        <v>95</v>
      </c>
      <c r="C19" s="38"/>
      <c r="D19" s="11"/>
      <c r="E19" s="11"/>
      <c r="F19" s="11"/>
      <c r="G19" s="11"/>
      <c r="H19" s="11"/>
      <c r="I19" s="11"/>
      <c r="J19" s="11"/>
      <c r="K19" s="11"/>
      <c r="L19" s="11"/>
      <c r="M19" s="30"/>
      <c r="N19" s="11"/>
      <c r="O19" s="11"/>
      <c r="P19" s="11"/>
      <c r="Q19" s="11"/>
      <c r="R19" s="11"/>
      <c r="S19" s="11"/>
      <c r="T19" s="11"/>
      <c r="U19" s="11"/>
      <c r="V19" s="11"/>
      <c r="W19" s="11"/>
      <c r="X19" s="11"/>
      <c r="Y19" s="11"/>
      <c r="Z19" s="11"/>
      <c r="AA19" s="11"/>
      <c r="AB19" s="11"/>
      <c r="AC19" s="11"/>
      <c r="AD19" s="11"/>
      <c r="AE19" s="11"/>
      <c r="AF19" s="30"/>
      <c r="AG19" s="11"/>
      <c r="AH19" s="11"/>
      <c r="AI19" s="11"/>
      <c r="AJ19" s="11"/>
      <c r="AK19" s="11"/>
      <c r="AL19" s="11"/>
      <c r="AM19" s="11"/>
    </row>
    <row r="20" spans="1:39" ht="14.25" customHeight="1" x14ac:dyDescent="0.25">
      <c r="A20" s="9" t="s">
        <v>96</v>
      </c>
      <c r="B20" s="37">
        <v>45746</v>
      </c>
      <c r="C20" s="38"/>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4.25" customHeight="1" x14ac:dyDescent="0.25">
      <c r="A21" s="11" t="s">
        <v>97</v>
      </c>
      <c r="B21" s="12" t="s">
        <v>98</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4.2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4.2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4.2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4.2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4.2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4.2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4.2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4.2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4.2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4.2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4.2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4.2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4.2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4.2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4.2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4.2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4.2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4.2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4.2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4.2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4.2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4.2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4.2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4.2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4.2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4.2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4.2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4.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4.2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4.2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4.2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4.2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4.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4.2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4.2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4.2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4.2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4.2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4.2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4.2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4.2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4.2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4.2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4.2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4.2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4.2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4.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4.2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4.2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4.2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4.2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4.2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4.2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4.2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4.2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4.2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4.2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4.2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4.2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4.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4.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4.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4.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4.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4.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4.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4.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4.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4.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4.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4.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4.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4.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4.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4.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4.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4.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4.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4.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4.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4.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4.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4.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4.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4.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4.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4.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4.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4.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4.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4.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4.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4.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4.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4.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4.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4.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4.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4.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4.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4.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4.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4.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4.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4.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4.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4.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4.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4.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4.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4.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4.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4.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4.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4.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4.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4.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4.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4.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4.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4.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4.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4.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4.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4.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4.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4.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4.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4.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4.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4.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4.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4.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4.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4.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4.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4.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4.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4.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4.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4.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4.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4.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4.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4.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4.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4.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4.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4.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4.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4.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4.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4.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4.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4.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4.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4.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4.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4.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4.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4.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4.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4.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4.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4.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4.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4.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4.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4.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4.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4.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4.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4.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4.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4.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4.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4.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4.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4.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4.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4.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4.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4.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4.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4.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4.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4.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4.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4.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4.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4.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4.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4.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4.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4.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4.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4.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4.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4.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4.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4.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4.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4.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4.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4.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4.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4.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4.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4.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4.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4.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4.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4.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4.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4.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4.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4.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4.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4.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4.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4.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4.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4.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4.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4.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4.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4.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4.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4.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4.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4.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4.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4.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4.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4.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4.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4.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4.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4.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4.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4.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4.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4.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4.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4.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4.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4.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4.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4.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4.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4.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4.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4.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4.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4.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4.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4.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4.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4.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4.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4.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4.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4.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4.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4.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4.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4.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4.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4.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4.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4.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4.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4.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4.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4.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4.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4.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4.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4.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4.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4.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4.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4.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4.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4.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4.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4.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4.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4.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4.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4.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4.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4.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4.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4.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4.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4.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4.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4.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4.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4.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4.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4.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4.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4.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4.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4.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4.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4.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4.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4.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4.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4.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4.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4.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4.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4.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4.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4.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4.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4.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4.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4.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4.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4.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4.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4.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4.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4.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4.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4.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4.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4.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4.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4.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4.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4.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4.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4.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4.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4.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4.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4.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4.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4.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4.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4.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4.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4.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4.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4.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4.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4.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4.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4.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4.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4.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4.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4.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4.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4.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4.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4.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4.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4.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4.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4.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4.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4.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4.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4.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4.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4.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4.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4.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4.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4.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4.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4.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4.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4.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4.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4.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4.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4.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4.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4.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4.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4.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4.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4.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4.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4.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4.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4.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4.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4.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4.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4.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4.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4.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4.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4.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4.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4.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4.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4.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4.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4.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4.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4.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4.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4.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4.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4.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4.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4.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4.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4.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4.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4.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4.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4.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4.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4.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4.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4.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4.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4.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4.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4.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4.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4.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4.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4.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4.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4.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4.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4.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4.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4.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4.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4.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4.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4.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4.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4.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4.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4.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4.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4.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4.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4.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4.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4.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4.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4.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4.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4.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4.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4.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4.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4.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4.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4.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4.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4.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4.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4.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4.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4.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4.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4.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4.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4.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4.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4.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4.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4.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4.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4.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4.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4.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4.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4.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4.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4.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4.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4.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4.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4.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4.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4.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4.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4.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4.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4.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4.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4.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4.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4.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4.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4.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4.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4.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4.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4.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4.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4.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4.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4.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4.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4.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4.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4.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4.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4.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4.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4.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4.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4.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4.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4.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4.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4.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4.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4.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4.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4.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4.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4.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4.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4.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4.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4.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4.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4.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4.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4.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4.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4.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4.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4.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4.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4.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4.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4.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4.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4.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4.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4.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4.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4.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4.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4.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4.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4.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4.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4.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4.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4.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4.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4.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4.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4.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4.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4.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4.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4.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4.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4.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4.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4.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4.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4.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4.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4.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4.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4.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4.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4.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4.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4.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4.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4.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4.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4.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4.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4.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4.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4.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4.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4.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4.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4.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4.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4.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4.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4.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4.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4.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4.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4.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4.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4.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4.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4.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4.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4.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4.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4.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4.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4.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4.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4.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4.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4.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4.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4.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4.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4.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4.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4.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4.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4.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4.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4.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4.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4.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4.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4.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4.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4.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4.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4.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4.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4.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4.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4.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4.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4.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4.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4.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4.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4.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4.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4.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4.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4.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4.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4.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4.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4.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4.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4.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4.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4.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4.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4.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4.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4.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4.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4.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4.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4.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4.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4.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4.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4.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4.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4.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4.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4.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4.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4.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4.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4.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4.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4.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4.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4.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4.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4.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4.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4.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4.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4.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4.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4.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4.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4.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4.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4.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4.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4.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4.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4.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4.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4.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4.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4.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4.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4.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4.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4.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4.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4.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4.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4.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4.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4.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4.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4.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4.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4.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4.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4.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4.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4.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4.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4.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4.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4.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4.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4.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4.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4.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4.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4.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4.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4.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4.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4.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4.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4.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4.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4.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4.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4.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4.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4.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4.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4.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4.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4.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4.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4.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4.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4.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4.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4.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4.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4.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4.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4.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4.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4.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4.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4.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4.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4.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4.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4.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4.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4.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4.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4.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4.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4.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4.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4.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4.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4.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4.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4.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4.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4.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4.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4.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4.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4.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4.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4.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4.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4.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4.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4.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4.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4.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4.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4.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4.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4.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4.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4.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4.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4.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4.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4.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4.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4.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4.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4.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4.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4.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4.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4.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4.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4.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4.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4.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4.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4.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4.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4.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4.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4.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4.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4.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4.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4.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4.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4.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4.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4.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4.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4.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4.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4.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4.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4.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4.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4.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4.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4.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4.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4.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4.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4.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4.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4.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4.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4.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4.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4.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4.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4.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4.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4.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4.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4.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4.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4.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4.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4.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4.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4.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4.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4.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4.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4.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4.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4.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4.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4.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4.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4.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4.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4.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4.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4.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4.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4.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4.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4.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4.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4.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4.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4.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4.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4.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4.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4.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4.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4.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4.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4.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4.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4.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4.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4.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4.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4.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4.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4.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4.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4.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4.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4.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4.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4.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4.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4.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4.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4.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4.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4.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4.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4.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4.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4.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4.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4.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4.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4.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4.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4.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4.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4.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4.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4.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4.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4.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4.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4.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4.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4.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4.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4.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4.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4.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4.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4.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4.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4.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4.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4.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4.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4.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4.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4.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4.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4.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4.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4.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4.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4.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4.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4.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4.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4.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4.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4.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4.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4.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4.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4.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row r="995" spans="1:39" ht="14.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row>
    <row r="996" spans="1:39" ht="14.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row>
    <row r="997" spans="1:39" ht="14.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row>
    <row r="998" spans="1:39" ht="14.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row r="999" spans="1:39" ht="14.2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row>
    <row r="1000" spans="1:39" ht="14.2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row>
  </sheetData>
  <mergeCells count="157">
    <mergeCell ref="H8:H9"/>
    <mergeCell ref="I8:I9"/>
    <mergeCell ref="J8:J9"/>
    <mergeCell ref="K8:K9"/>
    <mergeCell ref="L8:L9"/>
    <mergeCell ref="M8:M9"/>
    <mergeCell ref="N8:N9"/>
    <mergeCell ref="A8:A9"/>
    <mergeCell ref="B8:B9"/>
    <mergeCell ref="C8:C9"/>
    <mergeCell ref="D8:D9"/>
    <mergeCell ref="E8:E9"/>
    <mergeCell ref="F8:F9"/>
    <mergeCell ref="G8:G9"/>
    <mergeCell ref="A1:C3"/>
    <mergeCell ref="D1:AG1"/>
    <mergeCell ref="AH1:AM1"/>
    <mergeCell ref="D2:AG2"/>
    <mergeCell ref="AH2:AM2"/>
    <mergeCell ref="D3:AG3"/>
    <mergeCell ref="AH3:AM3"/>
    <mergeCell ref="AD7:AG7"/>
    <mergeCell ref="AH7:AM7"/>
    <mergeCell ref="C4:AM4"/>
    <mergeCell ref="A5:AM5"/>
    <mergeCell ref="A6:AM6"/>
    <mergeCell ref="A7:H7"/>
    <mergeCell ref="I7:M7"/>
    <mergeCell ref="N7:U7"/>
    <mergeCell ref="V7:AC7"/>
    <mergeCell ref="O8:O9"/>
    <mergeCell ref="P8:U8"/>
    <mergeCell ref="V8:V9"/>
    <mergeCell ref="W8:X9"/>
    <mergeCell ref="Y8:Z9"/>
    <mergeCell ref="AA8:AA9"/>
    <mergeCell ref="AB8:AB9"/>
    <mergeCell ref="AJ8:AJ9"/>
    <mergeCell ref="AK8:AK9"/>
    <mergeCell ref="AL8:AL9"/>
    <mergeCell ref="AM8:AM9"/>
    <mergeCell ref="AC8:AC9"/>
    <mergeCell ref="AD8:AD9"/>
    <mergeCell ref="AE8:AE9"/>
    <mergeCell ref="AF8:AF9"/>
    <mergeCell ref="AG8:AG9"/>
    <mergeCell ref="AH8:AH9"/>
    <mergeCell ref="AI8:AI9"/>
    <mergeCell ref="AK10:AK11"/>
    <mergeCell ref="AL10:AL11"/>
    <mergeCell ref="AM10:AM11"/>
    <mergeCell ref="AB10:AB11"/>
    <mergeCell ref="AC10:AC11"/>
    <mergeCell ref="AD10:AD11"/>
    <mergeCell ref="AE10:AE11"/>
    <mergeCell ref="AF10:AF11"/>
    <mergeCell ref="AG10:AG11"/>
    <mergeCell ref="AH10:AH11"/>
    <mergeCell ref="A14:A15"/>
    <mergeCell ref="B14:B15"/>
    <mergeCell ref="C14:C15"/>
    <mergeCell ref="D14:D15"/>
    <mergeCell ref="E14:E15"/>
    <mergeCell ref="F14:F15"/>
    <mergeCell ref="G14:G15"/>
    <mergeCell ref="AI10:AI11"/>
    <mergeCell ref="AJ10:AJ11"/>
    <mergeCell ref="A10:A11"/>
    <mergeCell ref="B10:B11"/>
    <mergeCell ref="C10:C11"/>
    <mergeCell ref="D10:D11"/>
    <mergeCell ref="E10:E11"/>
    <mergeCell ref="F10:F11"/>
    <mergeCell ref="G10:G11"/>
    <mergeCell ref="H12:H13"/>
    <mergeCell ref="I12:I13"/>
    <mergeCell ref="A12:A13"/>
    <mergeCell ref="B12:B13"/>
    <mergeCell ref="AD12:AD13"/>
    <mergeCell ref="AE12:AE13"/>
    <mergeCell ref="AF12:AF13"/>
    <mergeCell ref="AG12:AG13"/>
    <mergeCell ref="M18:M19"/>
    <mergeCell ref="AI16:AI17"/>
    <mergeCell ref="AF18:AF19"/>
    <mergeCell ref="H14:H15"/>
    <mergeCell ref="I14:I15"/>
    <mergeCell ref="J14:J15"/>
    <mergeCell ref="K14:K15"/>
    <mergeCell ref="L14:L15"/>
    <mergeCell ref="M14:M15"/>
    <mergeCell ref="V14:V15"/>
    <mergeCell ref="AJ16:AJ17"/>
    <mergeCell ref="AK16:AK17"/>
    <mergeCell ref="AL16:AL17"/>
    <mergeCell ref="AM16:AM17"/>
    <mergeCell ref="AB16:AB17"/>
    <mergeCell ref="AC16:AC17"/>
    <mergeCell ref="AD16:AD17"/>
    <mergeCell ref="AE16:AE17"/>
    <mergeCell ref="AF16:AF17"/>
    <mergeCell ref="AG16:AG17"/>
    <mergeCell ref="AH16:AH17"/>
    <mergeCell ref="B18:C18"/>
    <mergeCell ref="B19:C19"/>
    <mergeCell ref="B20:C20"/>
    <mergeCell ref="A16:A17"/>
    <mergeCell ref="B16:B17"/>
    <mergeCell ref="C16:C17"/>
    <mergeCell ref="D16:D17"/>
    <mergeCell ref="E16:E17"/>
    <mergeCell ref="F16:F17"/>
    <mergeCell ref="AH12:AH13"/>
    <mergeCell ref="G16:G17"/>
    <mergeCell ref="H10:H11"/>
    <mergeCell ref="I10:I11"/>
    <mergeCell ref="J10:J11"/>
    <mergeCell ref="K10:K11"/>
    <mergeCell ref="L10:L11"/>
    <mergeCell ref="M10:M11"/>
    <mergeCell ref="V10:V11"/>
    <mergeCell ref="J12:J13"/>
    <mergeCell ref="K12:K13"/>
    <mergeCell ref="L12:L13"/>
    <mergeCell ref="M12:M13"/>
    <mergeCell ref="V12:V13"/>
    <mergeCell ref="H16:H17"/>
    <mergeCell ref="I16:I17"/>
    <mergeCell ref="J16:J17"/>
    <mergeCell ref="K16:K17"/>
    <mergeCell ref="L16:L17"/>
    <mergeCell ref="M16:M17"/>
    <mergeCell ref="V16:V17"/>
    <mergeCell ref="AM14:AM15"/>
    <mergeCell ref="AB14:AB15"/>
    <mergeCell ref="AC14:AC15"/>
    <mergeCell ref="AD14:AD15"/>
    <mergeCell ref="AE14:AE15"/>
    <mergeCell ref="AF14:AF15"/>
    <mergeCell ref="AG14:AG15"/>
    <mergeCell ref="AH14:AH15"/>
    <mergeCell ref="C12:C13"/>
    <mergeCell ref="D12:D13"/>
    <mergeCell ref="E12:E13"/>
    <mergeCell ref="F12:F13"/>
    <mergeCell ref="G12:G13"/>
    <mergeCell ref="AI14:AI15"/>
    <mergeCell ref="AJ14:AJ15"/>
    <mergeCell ref="AK14:AK15"/>
    <mergeCell ref="AL14:AL15"/>
    <mergeCell ref="AI12:AI13"/>
    <mergeCell ref="AJ12:AJ13"/>
    <mergeCell ref="AK12:AK13"/>
    <mergeCell ref="AL12:AL13"/>
    <mergeCell ref="AM12:AM13"/>
    <mergeCell ref="AB12:AB13"/>
    <mergeCell ref="AC12:AC13"/>
  </mergeCells>
  <conditionalFormatting sqref="J10 J12 J14 J16">
    <cfRule type="cellIs" dxfId="113" priority="5" operator="equal">
      <formula>"Muy Baja 20%"</formula>
    </cfRule>
    <cfRule type="containsText" dxfId="112" priority="6" operator="containsText" text="Muy Baja 20%">
      <formula>NOT(ISERROR(SEARCH(("Muy Baja 20%"),(J10))))</formula>
    </cfRule>
  </conditionalFormatting>
  <conditionalFormatting sqref="L10 L12 L14 L16">
    <cfRule type="cellIs" dxfId="111" priority="7" operator="equal">
      <formula>"Muy Baja 20%"</formula>
    </cfRule>
    <cfRule type="containsText" dxfId="110" priority="8" operator="containsText" text="Muy Baja 20%">
      <formula>NOT(ISERROR(SEARCH(("Muy Baja 20%"),(L10))))</formula>
    </cfRule>
  </conditionalFormatting>
  <conditionalFormatting sqref="M10:M19 AF10:AF19">
    <cfRule type="expression" dxfId="109" priority="1">
      <formula>NOT(ISERROR(SEARCH(("Extremo"),(M10))))</formula>
    </cfRule>
    <cfRule type="expression" dxfId="108" priority="2">
      <formula>NOT(ISERROR(SEARCH(("Alto"),(M10))))</formula>
    </cfRule>
    <cfRule type="expression" dxfId="107" priority="3">
      <formula>NOT(ISERROR(SEARCH(("Moderado"),(M10))))</formula>
    </cfRule>
    <cfRule type="expression" dxfId="106" priority="4">
      <formula>NOT(ISERROR(SEARCH(("Bajo"),(M10))))</formula>
    </cfRule>
  </conditionalFormatting>
  <conditionalFormatting sqref="R10:R17">
    <cfRule type="cellIs" dxfId="105" priority="9" operator="equal">
      <formula>"Muy Baja 20%"</formula>
    </cfRule>
    <cfRule type="containsText" dxfId="104" priority="10" operator="containsText" text="Muy Baja 20%">
      <formula>NOT(ISERROR(SEARCH(("Muy Baja 20%"),(R10))))</formula>
    </cfRule>
  </conditionalFormatting>
  <conditionalFormatting sqref="X10:X17">
    <cfRule type="cellIs" dxfId="103" priority="11" operator="equal">
      <formula>"Muy Baja 20%"</formula>
    </cfRule>
    <cfRule type="containsText" dxfId="102" priority="12" operator="containsText" text="Muy Baja 20%">
      <formula>NOT(ISERROR(SEARCH(("Muy Baja 20%"),(X10))))</formula>
    </cfRule>
  </conditionalFormatting>
  <conditionalFormatting sqref="Z10:AA17">
    <cfRule type="cellIs" dxfId="101" priority="13" operator="equal">
      <formula>"Muy Baja 20%"</formula>
    </cfRule>
    <cfRule type="containsText" dxfId="100" priority="14" operator="containsText" text="Muy Baja 20%">
      <formula>NOT(ISERROR(SEARCH(("Muy Baja 20%"),(Z10))))</formula>
    </cfRule>
  </conditionalFormatting>
  <conditionalFormatting sqref="AD10:AE10 AD12:AE12 AD14:AE14 AD16:AE16">
    <cfRule type="cellIs" dxfId="99" priority="15" operator="equal">
      <formula>"Muy Baja 20%"</formula>
    </cfRule>
    <cfRule type="containsText" dxfId="98" priority="16" operator="containsText" text="Muy Baja 20%">
      <formula>NOT(ISERROR(SEARCH(("Muy Baja 20%"),(AD10))))</formula>
    </cfRule>
  </conditionalFormatting>
  <dataValidations count="11">
    <dataValidation type="list" allowBlank="1" showErrorMessage="1" sqref="T10:T17" xr:uid="{00000000-0002-0000-0200-000000000000}">
      <formula1>"Continua,Aleatoria"</formula1>
    </dataValidation>
    <dataValidation type="list" allowBlank="1" showErrorMessage="1" sqref="G10 G12 G14 G16" xr:uid="{00000000-0002-0000-0200-000001000000}">
      <formula1>"Ejecución y administración de procesos,Daños activos fijos,Fallas tecnológicas,Fraude Externo,Fraude Interno,Relaciones laborales,Usuarios,Productos y practicas organizacionales"</formula1>
    </dataValidation>
    <dataValidation type="list" allowBlank="1" showErrorMessage="1" sqref="H10 H12 H14 H16" xr:uid="{00000000-0002-0000-0200-000002000000}">
      <formula1>"Máximo 2 por año,3 a 24 veces por año,24 a 500 veces por año,500 a 5000 veces por año,Más de 5000 veces por año"</formula1>
    </dataValidation>
    <dataValidation type="list" allowBlank="1" showErrorMessage="1" sqref="Q10:Q17" xr:uid="{00000000-0002-0000-0200-000003000000}">
      <formula1>"Manual,Automático"</formula1>
    </dataValidation>
    <dataValidation type="list" allowBlank="1" showErrorMessage="1" sqref="F10 F12 F14 F16" xr:uid="{00000000-0002-0000-0200-000004000000}">
      <formula1>"Gestión,Corrupción,Fiscal"</formula1>
    </dataValidation>
    <dataValidation type="list" allowBlank="1" showErrorMessage="1" sqref="I10 I12 I14 I16" xr:uid="{00000000-0002-0000-0200-000005000000}">
      <formula1>"Muy baja,Baja,Media,Alta,Muy alta"</formula1>
    </dataValidation>
    <dataValidation type="list" allowBlank="1" showErrorMessage="1" sqref="S10:S17" xr:uid="{00000000-0002-0000-0200-000006000000}">
      <formula1>"Documentado,Sin documentar"</formula1>
    </dataValidation>
    <dataValidation type="list" allowBlank="1" showErrorMessage="1" sqref="P10:P17" xr:uid="{00000000-0002-0000-0200-000007000000}">
      <formula1>"Preventivo,Correctivo,Detectivo"</formula1>
    </dataValidation>
    <dataValidation type="list" allowBlank="1" showErrorMessage="1" sqref="U10:U17" xr:uid="{00000000-0002-0000-0200-000008000000}">
      <formula1>"Con registro,Sin registro"</formula1>
    </dataValidation>
    <dataValidation type="list" allowBlank="1" showErrorMessage="1" sqref="B10 B12 B14 B16" xr:uid="{00000000-0002-0000-0200-000009000000}">
      <formula1>"Reputacional,Económico"</formula1>
    </dataValidation>
    <dataValidation type="list" allowBlank="1" showErrorMessage="1" sqref="K10 K12 K14 K16" xr:uid="{00000000-0002-0000-0200-00000A000000}">
      <formula1>"Leve,Menor,Moderado,Mayor,Catastrófico"</formula1>
    </dataValidation>
  </dataValidations>
  <pageMargins left="0.7" right="0.7" top="0.75" bottom="0.75" header="0" footer="0"/>
  <pageSetup scale="11"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M1000"/>
  <sheetViews>
    <sheetView showGridLines="0" topLeftCell="L5" workbookViewId="0">
      <selection activeCell="AJ12" sqref="AJ12:AJ19"/>
    </sheetView>
  </sheetViews>
  <sheetFormatPr baseColWidth="10" defaultColWidth="14.42578125" defaultRowHeight="15" customHeight="1" x14ac:dyDescent="0.25"/>
  <cols>
    <col min="1" max="1" width="13.85546875" customWidth="1"/>
    <col min="2" max="2" width="20.85546875" customWidth="1"/>
    <col min="3" max="3" width="16.5703125" customWidth="1"/>
    <col min="4" max="4" width="15.85546875" customWidth="1"/>
    <col min="5" max="5" width="53.5703125" customWidth="1"/>
    <col min="6" max="6" width="13.5703125" customWidth="1"/>
    <col min="7" max="7" width="15" customWidth="1"/>
    <col min="8" max="8" width="17.140625" customWidth="1"/>
    <col min="9" max="9" width="11.85546875" customWidth="1"/>
    <col min="10" max="10" width="11.7109375" customWidth="1"/>
    <col min="11" max="11" width="13.85546875" customWidth="1"/>
    <col min="12" max="12" width="10.42578125" customWidth="1"/>
    <col min="13" max="13" width="13.85546875" customWidth="1"/>
    <col min="14" max="14" width="16" customWidth="1"/>
    <col min="15" max="15" width="48.140625" customWidth="1"/>
    <col min="16" max="16" width="11.85546875" customWidth="1"/>
    <col min="17" max="17" width="15.7109375" customWidth="1"/>
    <col min="18" max="18" width="14.140625" customWidth="1"/>
    <col min="19" max="19" width="15.7109375" customWidth="1"/>
    <col min="20" max="20" width="13.7109375" customWidth="1"/>
    <col min="21" max="21" width="13.42578125" customWidth="1"/>
    <col min="22" max="22" width="20" customWidth="1"/>
    <col min="23" max="23" width="13.5703125" customWidth="1"/>
    <col min="24" max="24" width="8.28515625" customWidth="1"/>
    <col min="25" max="25" width="13.5703125" customWidth="1"/>
    <col min="26" max="26" width="8.28515625" customWidth="1"/>
    <col min="27" max="27" width="13.140625" customWidth="1"/>
    <col min="28" max="28" width="13.42578125" customWidth="1"/>
    <col min="29" max="29" width="12.85546875" customWidth="1"/>
    <col min="30" max="30" width="7.140625" customWidth="1"/>
    <col min="31" max="31" width="8" customWidth="1"/>
    <col min="32" max="32" width="13.85546875" customWidth="1"/>
    <col min="33" max="33" width="12.28515625" customWidth="1"/>
    <col min="34" max="34" width="22.85546875" customWidth="1"/>
    <col min="35" max="35" width="18.5703125" customWidth="1"/>
    <col min="36" max="36" width="21.7109375" customWidth="1"/>
    <col min="37" max="37" width="17.7109375" customWidth="1"/>
    <col min="38" max="38" width="17.28515625" customWidth="1"/>
    <col min="39" max="39" width="15.5703125" customWidth="1"/>
  </cols>
  <sheetData>
    <row r="1" spans="1:39" ht="28.5" customHeight="1" x14ac:dyDescent="0.25">
      <c r="A1" s="64"/>
      <c r="B1" s="65"/>
      <c r="C1" s="61"/>
      <c r="D1" s="64" t="s">
        <v>0</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1"/>
      <c r="AH1" s="69" t="s">
        <v>1</v>
      </c>
      <c r="AI1" s="58"/>
      <c r="AJ1" s="58"/>
      <c r="AK1" s="58"/>
      <c r="AL1" s="58"/>
      <c r="AM1" s="59"/>
    </row>
    <row r="2" spans="1:39" ht="28.5" customHeight="1" x14ac:dyDescent="0.25">
      <c r="A2" s="66"/>
      <c r="B2" s="38"/>
      <c r="C2" s="67"/>
      <c r="D2" s="64" t="s">
        <v>2</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1"/>
      <c r="AH2" s="69" t="s">
        <v>3</v>
      </c>
      <c r="AI2" s="58"/>
      <c r="AJ2" s="58"/>
      <c r="AK2" s="58"/>
      <c r="AL2" s="58"/>
      <c r="AM2" s="59"/>
    </row>
    <row r="3" spans="1:39" ht="30.75" customHeight="1" x14ac:dyDescent="0.25">
      <c r="A3" s="62"/>
      <c r="B3" s="68"/>
      <c r="C3" s="63"/>
      <c r="D3" s="64" t="s">
        <v>130</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1"/>
      <c r="AH3" s="69" t="s">
        <v>5</v>
      </c>
      <c r="AI3" s="58"/>
      <c r="AJ3" s="58"/>
      <c r="AK3" s="58"/>
      <c r="AL3" s="58"/>
      <c r="AM3" s="59"/>
    </row>
    <row r="4" spans="1:39" ht="24" customHeight="1" x14ac:dyDescent="0.25">
      <c r="A4" s="1" t="s">
        <v>102</v>
      </c>
      <c r="B4" s="1"/>
      <c r="C4" s="74" t="s">
        <v>161</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9"/>
    </row>
    <row r="5" spans="1:39" ht="24" customHeight="1" x14ac:dyDescent="0.25">
      <c r="A5" s="74" t="s">
        <v>162</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row>
    <row r="6" spans="1:39" ht="24" customHeight="1" x14ac:dyDescent="0.25">
      <c r="A6" s="75" t="s">
        <v>9</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32.25" customHeight="1" x14ac:dyDescent="0.25">
      <c r="A7" s="76" t="s">
        <v>10</v>
      </c>
      <c r="B7" s="58"/>
      <c r="C7" s="58"/>
      <c r="D7" s="58"/>
      <c r="E7" s="58"/>
      <c r="F7" s="58"/>
      <c r="G7" s="58"/>
      <c r="H7" s="59"/>
      <c r="I7" s="77" t="s">
        <v>11</v>
      </c>
      <c r="J7" s="71"/>
      <c r="K7" s="71"/>
      <c r="L7" s="71"/>
      <c r="M7" s="72"/>
      <c r="N7" s="78" t="s">
        <v>12</v>
      </c>
      <c r="O7" s="71"/>
      <c r="P7" s="71"/>
      <c r="Q7" s="71"/>
      <c r="R7" s="71"/>
      <c r="S7" s="71"/>
      <c r="T7" s="71"/>
      <c r="U7" s="72"/>
      <c r="V7" s="79" t="s">
        <v>13</v>
      </c>
      <c r="W7" s="71"/>
      <c r="X7" s="71"/>
      <c r="Y7" s="71"/>
      <c r="Z7" s="71"/>
      <c r="AA7" s="71"/>
      <c r="AB7" s="71"/>
      <c r="AC7" s="72"/>
      <c r="AD7" s="70" t="s">
        <v>14</v>
      </c>
      <c r="AE7" s="71"/>
      <c r="AF7" s="71"/>
      <c r="AG7" s="72"/>
      <c r="AH7" s="73" t="s">
        <v>15</v>
      </c>
      <c r="AI7" s="71"/>
      <c r="AJ7" s="71"/>
      <c r="AK7" s="71"/>
      <c r="AL7" s="71"/>
      <c r="AM7" s="72"/>
    </row>
    <row r="8" spans="1:39" ht="21" customHeight="1" x14ac:dyDescent="0.25">
      <c r="A8" s="81" t="s">
        <v>16</v>
      </c>
      <c r="B8" s="54" t="s">
        <v>163</v>
      </c>
      <c r="C8" s="54" t="s">
        <v>164</v>
      </c>
      <c r="D8" s="54" t="s">
        <v>165</v>
      </c>
      <c r="E8" s="54" t="s">
        <v>20</v>
      </c>
      <c r="F8" s="54" t="s">
        <v>21</v>
      </c>
      <c r="G8" s="54" t="s">
        <v>22</v>
      </c>
      <c r="H8" s="54" t="s">
        <v>23</v>
      </c>
      <c r="I8" s="80" t="s">
        <v>24</v>
      </c>
      <c r="J8" s="80" t="s">
        <v>25</v>
      </c>
      <c r="K8" s="80" t="s">
        <v>26</v>
      </c>
      <c r="L8" s="80" t="s">
        <v>25</v>
      </c>
      <c r="M8" s="80" t="s">
        <v>27</v>
      </c>
      <c r="N8" s="56" t="s">
        <v>28</v>
      </c>
      <c r="O8" s="56" t="s">
        <v>29</v>
      </c>
      <c r="P8" s="57" t="s">
        <v>30</v>
      </c>
      <c r="Q8" s="58"/>
      <c r="R8" s="58"/>
      <c r="S8" s="58"/>
      <c r="T8" s="58"/>
      <c r="U8" s="59"/>
      <c r="V8" s="54" t="s">
        <v>31</v>
      </c>
      <c r="W8" s="60" t="s">
        <v>32</v>
      </c>
      <c r="X8" s="61"/>
      <c r="Y8" s="60" t="s">
        <v>33</v>
      </c>
      <c r="Z8" s="61"/>
      <c r="AA8" s="54" t="s">
        <v>34</v>
      </c>
      <c r="AB8" s="54" t="s">
        <v>35</v>
      </c>
      <c r="AC8" s="54" t="s">
        <v>36</v>
      </c>
      <c r="AD8" s="55" t="s">
        <v>37</v>
      </c>
      <c r="AE8" s="55" t="s">
        <v>38</v>
      </c>
      <c r="AF8" s="55" t="s">
        <v>39</v>
      </c>
      <c r="AG8" s="55" t="s">
        <v>40</v>
      </c>
      <c r="AH8" s="53" t="s">
        <v>41</v>
      </c>
      <c r="AI8" s="53" t="s">
        <v>42</v>
      </c>
      <c r="AJ8" s="53" t="s">
        <v>43</v>
      </c>
      <c r="AK8" s="53" t="s">
        <v>44</v>
      </c>
      <c r="AL8" s="53" t="s">
        <v>45</v>
      </c>
      <c r="AM8" s="53" t="s">
        <v>46</v>
      </c>
    </row>
    <row r="9" spans="1:39" ht="27" customHeight="1" x14ac:dyDescent="0.25">
      <c r="A9" s="30"/>
      <c r="B9" s="30"/>
      <c r="C9" s="30"/>
      <c r="D9" s="30"/>
      <c r="E9" s="30"/>
      <c r="F9" s="30"/>
      <c r="G9" s="30"/>
      <c r="H9" s="30"/>
      <c r="I9" s="30"/>
      <c r="J9" s="30"/>
      <c r="K9" s="30"/>
      <c r="L9" s="30"/>
      <c r="M9" s="30"/>
      <c r="N9" s="30"/>
      <c r="O9" s="30"/>
      <c r="P9" s="2" t="s">
        <v>47</v>
      </c>
      <c r="Q9" s="2" t="s">
        <v>48</v>
      </c>
      <c r="R9" s="2" t="s">
        <v>49</v>
      </c>
      <c r="S9" s="2" t="s">
        <v>50</v>
      </c>
      <c r="T9" s="2" t="s">
        <v>51</v>
      </c>
      <c r="U9" s="2" t="s">
        <v>52</v>
      </c>
      <c r="V9" s="30"/>
      <c r="W9" s="62"/>
      <c r="X9" s="63"/>
      <c r="Y9" s="62"/>
      <c r="Z9" s="63"/>
      <c r="AA9" s="30"/>
      <c r="AB9" s="30"/>
      <c r="AC9" s="30"/>
      <c r="AD9" s="30"/>
      <c r="AE9" s="30"/>
      <c r="AF9" s="30"/>
      <c r="AG9" s="30"/>
      <c r="AH9" s="30"/>
      <c r="AI9" s="30"/>
      <c r="AJ9" s="30"/>
      <c r="AK9" s="30"/>
      <c r="AL9" s="30"/>
      <c r="AM9" s="30"/>
    </row>
    <row r="10" spans="1:39" ht="42.75" x14ac:dyDescent="0.25">
      <c r="A10" s="43">
        <v>1</v>
      </c>
      <c r="B10" s="84" t="s">
        <v>155</v>
      </c>
      <c r="C10" s="44" t="s">
        <v>166</v>
      </c>
      <c r="D10" s="44" t="s">
        <v>167</v>
      </c>
      <c r="E10" s="44" t="s">
        <v>168</v>
      </c>
      <c r="F10" s="44" t="s">
        <v>169</v>
      </c>
      <c r="G10" s="44" t="s">
        <v>170</v>
      </c>
      <c r="H10" s="42" t="s">
        <v>59</v>
      </c>
      <c r="I10" s="31" t="s">
        <v>76</v>
      </c>
      <c r="J10" s="50">
        <f>IF(I10="Muy Baja",20%,IF(I10="Baja",40%,IF(I10="Media",60%,IF(I10="Alta",80%,IF(I10="Muy Alta",100%,"Error en datos")))))</f>
        <v>0.4</v>
      </c>
      <c r="K10" s="31" t="s">
        <v>90</v>
      </c>
      <c r="L10" s="50">
        <f>IF(K10="Leve",20%,IF(K10="Menor",40%,IF(K10="Moderado",60%,IF(K10="Mayor",80%,100%))))</f>
        <v>1</v>
      </c>
      <c r="M10" s="51" t="str">
        <f>IF(AND(J10&lt;=20%,L10&lt;=20%),"Bajo", IF(AND(J10&lt;=40%,L10&lt;=20%),"Bajo", IF(AND(J10&lt;=60%,L10&lt;=20%),"Moderado", IF(AND(J10&lt;=80%,L10&lt;=20%),"Moderado", IF(AND(J10&lt;=100%,L10&lt;=20%),"Alto", IF(AND(J10&lt;=20%,L10&lt;=40%),"Bajo", IF(AND(J10&lt;=40%,L10&lt;=40%),"Moderado", IF(AND(J10&lt;=60%,L10&lt;=40%),"Moderado", IF(AND(J10&lt;=80%,L10&lt;=40%),"Moderado", IF(AND(J10&lt;=100%,L10&lt;=40%),"Alto", IF(AND(J10&lt;=20%,L10&lt;=60%),"Moderado", IF(AND(J10&lt;=40%,L10&lt;=60%),"Moderado", IF(AND(J10&lt;=60%,L10&lt;=60%),"Moderado", IF(AND(J10&lt;=80%,L10&lt;=60%),"Alto", IF(AND(J10&lt;=100%,L10&lt;=60%),"Alto", IF(AND(J10&lt;=20%,L10&lt;=80%),"Alto", IF(AND(J10&lt;=40%,L10&lt;=80%),"Alto", IF(AND(J10&lt;=60%,L10&lt;=80%),"Alto", IF(AND(J10&lt;=80%,L10&lt;=80%),"Alto", IF(AND(J10&lt;=100%,L10&lt;=80%),"Alto", IF(AND(J10&lt;=20%,L10&lt;=100%),"Extremo", IF(AND(J10&lt;=40%,L10&lt;=100%),"Extremo", IF(AND(J10&lt;=60%,L10&lt;=100%),"Extremo", IF(AND(J10&lt;=80%,L10&lt;=100%),"Extremo", IF(AND(J10&lt;=100%,L10&lt;=100%),"Extremo","")))))))))))))))))))))))))</f>
        <v>Extremo</v>
      </c>
      <c r="N10" s="3" t="s">
        <v>62</v>
      </c>
      <c r="O10" s="27" t="s">
        <v>171</v>
      </c>
      <c r="P10" s="3" t="s">
        <v>64</v>
      </c>
      <c r="Q10" s="3" t="s">
        <v>65</v>
      </c>
      <c r="R10" s="5">
        <f t="shared" ref="R10:R19" si="0">IF(P10="Preventivo",25%,IF(P10="Detectivo",15%,IF(P10="Correctivo",10%,0)))+IF(Q10="Manual",15%,IF(Q10="Automático",25%))</f>
        <v>0.4</v>
      </c>
      <c r="S10" s="3" t="s">
        <v>66</v>
      </c>
      <c r="T10" s="3" t="s">
        <v>67</v>
      </c>
      <c r="U10" s="3" t="s">
        <v>68</v>
      </c>
      <c r="V10" s="44" t="str">
        <f>E10</f>
        <v>Probabilidad de afectación reputacional y económica debido al uso de inventarios o personal con uso lucrativo para terceros, funcionarios o contratistas de la entidad.</v>
      </c>
      <c r="W10" s="3" t="s">
        <v>24</v>
      </c>
      <c r="X10" s="5">
        <f>+J10</f>
        <v>0.4</v>
      </c>
      <c r="Y10" s="3" t="str">
        <f t="shared" ref="Y10:Y19" si="1">N10</f>
        <v xml:space="preserve">Control No.1
</v>
      </c>
      <c r="Z10" s="5">
        <f t="shared" ref="Z10:Z19" si="2">+R10</f>
        <v>0.4</v>
      </c>
      <c r="AA10" s="5">
        <f t="shared" ref="AA10:AA19" si="3">+X10*Z10</f>
        <v>0.16000000000000003</v>
      </c>
      <c r="AB10" s="48">
        <f>+X10-AA10</f>
        <v>0.24</v>
      </c>
      <c r="AC10" s="49">
        <f>+IF(P11="Correctivo",X11-AA11,L10)</f>
        <v>0.75</v>
      </c>
      <c r="AD10" s="50">
        <f>+AB10</f>
        <v>0.24</v>
      </c>
      <c r="AE10" s="50">
        <f>IF(P11="Correctivo",X11-AA11,L10)</f>
        <v>0.75</v>
      </c>
      <c r="AF10" s="51" t="str">
        <f>IF(AND(AD10&lt;=20%,AE10&lt;=20%),"Bajo", IF(AND(AD10&lt;=40%,AE10&lt;=20%),"Bajo", IF(AND(AD10&lt;=60%,AE10&lt;=20%),"Moderado", IF(AND(AD10&lt;=80%,AE10&lt;=20%),"Moderado", IF(AND(AD10&lt;=100%,AE10&lt;=20%),"Alto", IF(AND(AD10&lt;=20%,AE10&lt;=40%),"Bajo", IF(AND(AD10&lt;=40%,AE10&lt;=40%),"Moderado", IF(AND(AD10&lt;=60%,AE10&lt;=40%),"Moderado", IF(AND(AD10&lt;=80%,AE10&lt;=40%),"Moderado", IF(AND(AD10&lt;=100%,AE10&lt;=40%),"Alto", IF(AND(AD10&lt;=20%,AE10&lt;=60%),"Moderado", IF(AND(AD10&lt;=40%,AE10&lt;=60%),"Moderado", IF(AND(AD10&lt;=60%,AE10&lt;=60%),"Moderado", IF(AND(AD10&lt;=80%,AE10&lt;=60%),"Alto", IF(AND(AD10&lt;=100%,AE10&lt;=60%),"Alto", IF(AND(AD10&lt;=20%,AE10&lt;=80%),"Alto", IF(AND(AD10&lt;=40%,AE10&lt;=80%),"Alto", IF(AND(AD10&lt;=60%,AE10&lt;=80%),"Alto", IF(AND(AD10&lt;=80%,AE10&lt;=80%),"Alto", IF(AND(AD10&lt;=100%,AE10&lt;=80%),"Alto", IF(AND(AD10&lt;=20%,AE10&lt;=100%),"Extremo", IF(AND(AD10&lt;=40%,AE10&lt;=100%),"Extremo", IF(AND(AD10&lt;=60%,AE10&lt;=100%),"Extremo", IF(AND(AD10&lt;=80%,AE10&lt;=100%),"Extremo", IF(AND(AD10&lt;=100%,AE10&lt;=100%),"Extremo","")))))))))))))))))))))))))</f>
        <v>Alto</v>
      </c>
      <c r="AG10" s="52" t="str">
        <f>+IF(AF10="Bajo","Asumir el riesgo, Reducir el riesgo",IF(AF10="Moderado","Asumir el riesgo, Reducir el riesgo",IF(AF10="Alto","Evitar, compartir o transferir","Eliminar o reducir el riesgo")))</f>
        <v>Evitar, compartir o transferir</v>
      </c>
      <c r="AH10" s="29" t="s">
        <v>172</v>
      </c>
      <c r="AI10" s="31" t="s">
        <v>173</v>
      </c>
      <c r="AJ10" s="47">
        <v>45748</v>
      </c>
      <c r="AK10" s="47" t="s">
        <v>113</v>
      </c>
      <c r="AL10" s="31"/>
      <c r="AM10" s="31"/>
    </row>
    <row r="11" spans="1:39" ht="28.5" x14ac:dyDescent="0.25">
      <c r="A11" s="30"/>
      <c r="B11" s="30"/>
      <c r="C11" s="30"/>
      <c r="D11" s="30"/>
      <c r="E11" s="30"/>
      <c r="F11" s="30"/>
      <c r="G11" s="30"/>
      <c r="H11" s="30"/>
      <c r="I11" s="30"/>
      <c r="J11" s="30"/>
      <c r="K11" s="30"/>
      <c r="L11" s="30"/>
      <c r="M11" s="30"/>
      <c r="N11" s="3" t="s">
        <v>70</v>
      </c>
      <c r="O11" s="27" t="s">
        <v>174</v>
      </c>
      <c r="P11" s="3" t="s">
        <v>147</v>
      </c>
      <c r="Q11" s="3" t="s">
        <v>65</v>
      </c>
      <c r="R11" s="5">
        <f t="shared" si="0"/>
        <v>0.25</v>
      </c>
      <c r="S11" s="3" t="s">
        <v>66</v>
      </c>
      <c r="T11" s="3" t="s">
        <v>175</v>
      </c>
      <c r="U11" s="3" t="s">
        <v>68</v>
      </c>
      <c r="V11" s="30"/>
      <c r="W11" s="3" t="s">
        <v>26</v>
      </c>
      <c r="X11" s="5">
        <f>+L10</f>
        <v>1</v>
      </c>
      <c r="Y11" s="3" t="str">
        <f t="shared" si="1"/>
        <v xml:space="preserve">Control No.2
</v>
      </c>
      <c r="Z11" s="5">
        <f t="shared" si="2"/>
        <v>0.25</v>
      </c>
      <c r="AA11" s="5">
        <f t="shared" si="3"/>
        <v>0.25</v>
      </c>
      <c r="AB11" s="30"/>
      <c r="AC11" s="30"/>
      <c r="AD11" s="30"/>
      <c r="AE11" s="30"/>
      <c r="AF11" s="30"/>
      <c r="AG11" s="30"/>
      <c r="AH11" s="30"/>
      <c r="AI11" s="30"/>
      <c r="AJ11" s="30"/>
      <c r="AK11" s="30"/>
      <c r="AL11" s="30"/>
      <c r="AM11" s="30"/>
    </row>
    <row r="12" spans="1:39" ht="28.5" x14ac:dyDescent="0.25">
      <c r="A12" s="43">
        <v>2</v>
      </c>
      <c r="B12" s="84" t="s">
        <v>155</v>
      </c>
      <c r="C12" s="44" t="s">
        <v>176</v>
      </c>
      <c r="D12" s="44" t="s">
        <v>177</v>
      </c>
      <c r="E12" s="87" t="s">
        <v>178</v>
      </c>
      <c r="F12" s="44" t="s">
        <v>169</v>
      </c>
      <c r="G12" s="44" t="s">
        <v>170</v>
      </c>
      <c r="H12" s="42" t="s">
        <v>59</v>
      </c>
      <c r="I12" s="31" t="s">
        <v>76</v>
      </c>
      <c r="J12" s="50">
        <f>IF(I12="Muy Baja",20%,IF(I12="Baja",40%,IF(I12="Media",60%,IF(I12="Alta",80%,IF(I12="Muy Alta",100%,"Error en datos")))))</f>
        <v>0.4</v>
      </c>
      <c r="K12" s="31" t="s">
        <v>90</v>
      </c>
      <c r="L12" s="50">
        <f>IF(K12="Leve",20%,IF(K12="Menor",40%,IF(K12="Moderado",60%,IF(K12="Mayor",80%,100%))))</f>
        <v>1</v>
      </c>
      <c r="M12" s="51" t="str">
        <f>IF(AND(J12&lt;=20%,L12&lt;=20%),"Bajo", IF(AND(J12&lt;=40%,L12&lt;=20%),"Bajo", IF(AND(J12&lt;=60%,L12&lt;=20%),"Moderado", IF(AND(J12&lt;=80%,L12&lt;=20%),"Moderado", IF(AND(J12&lt;=100%,L12&lt;=20%),"Alto", IF(AND(J12&lt;=20%,L12&lt;=40%),"Bajo", IF(AND(J12&lt;=40%,L12&lt;=40%),"Moderado", IF(AND(J12&lt;=60%,L12&lt;=40%),"Moderado", IF(AND(J12&lt;=80%,L12&lt;=40%),"Moderado", IF(AND(J12&lt;=100%,L12&lt;=40%),"Alto", IF(AND(J12&lt;=20%,L12&lt;=60%),"Moderado", IF(AND(J12&lt;=40%,L12&lt;=60%),"Moderado", IF(AND(J12&lt;=60%,L12&lt;=60%),"Moderado", IF(AND(J12&lt;=80%,L12&lt;=60%),"Alto", IF(AND(J12&lt;=100%,L12&lt;=60%),"Alto", IF(AND(J12&lt;=20%,L12&lt;=80%),"Alto", IF(AND(J12&lt;=40%,L12&lt;=80%),"Alto", IF(AND(J12&lt;=60%,L12&lt;=80%),"Alto", IF(AND(J12&lt;=80%,L12&lt;=80%),"Alto", IF(AND(J12&lt;=100%,L12&lt;=80%),"Alto", IF(AND(J12&lt;=20%,L12&lt;=100%),"Extremo", IF(AND(J12&lt;=40%,L12&lt;=100%),"Extremo", IF(AND(J12&lt;=60%,L12&lt;=100%),"Extremo", IF(AND(J12&lt;=80%,L12&lt;=100%),"Extremo", IF(AND(J12&lt;=100%,L12&lt;=100%),"Extremo","")))))))))))))))))))))))))</f>
        <v>Extremo</v>
      </c>
      <c r="N12" s="3" t="s">
        <v>62</v>
      </c>
      <c r="O12" s="27" t="s">
        <v>179</v>
      </c>
      <c r="P12" s="3" t="s">
        <v>64</v>
      </c>
      <c r="Q12" s="3" t="s">
        <v>65</v>
      </c>
      <c r="R12" s="5">
        <f t="shared" si="0"/>
        <v>0.4</v>
      </c>
      <c r="S12" s="3" t="s">
        <v>66</v>
      </c>
      <c r="T12" s="3" t="s">
        <v>67</v>
      </c>
      <c r="U12" s="3" t="s">
        <v>68</v>
      </c>
      <c r="V12" s="44" t="str">
        <f>E12</f>
        <v>Probabilidad  de afectaciòn reputacional y económica por direccionamiento de servicios de adecuación de parques o escenarios deportivos a beneficio intereses de  particulares, por tráfico de influencias.</v>
      </c>
      <c r="W12" s="3" t="s">
        <v>24</v>
      </c>
      <c r="X12" s="5">
        <f>+J12</f>
        <v>0.4</v>
      </c>
      <c r="Y12" s="3" t="str">
        <f t="shared" si="1"/>
        <v xml:space="preserve">Control No.1
</v>
      </c>
      <c r="Z12" s="5">
        <f t="shared" si="2"/>
        <v>0.4</v>
      </c>
      <c r="AA12" s="5">
        <f t="shared" si="3"/>
        <v>0.16000000000000003</v>
      </c>
      <c r="AB12" s="48">
        <f>+X12-AA12</f>
        <v>0.24</v>
      </c>
      <c r="AC12" s="49">
        <f>+IF(P13="Correctivo",X13-AA13,L12)</f>
        <v>0.75</v>
      </c>
      <c r="AD12" s="50">
        <f>+AB12</f>
        <v>0.24</v>
      </c>
      <c r="AE12" s="50">
        <f>IF(P13="Correctivo",X13-AA13,L12)</f>
        <v>0.75</v>
      </c>
      <c r="AF12" s="51" t="str">
        <f>IF(AND(AD12&lt;=20%,AE12&lt;=20%),"Bajo", IF(AND(AD12&lt;=40%,AE12&lt;=20%),"Bajo", IF(AND(AD12&lt;=60%,AE12&lt;=20%),"Moderado", IF(AND(AD12&lt;=80%,AE12&lt;=20%),"Moderado", IF(AND(AD12&lt;=100%,AE12&lt;=20%),"Alto", IF(AND(AD12&lt;=20%,AE12&lt;=40%),"Bajo", IF(AND(AD12&lt;=40%,AE12&lt;=40%),"Moderado", IF(AND(AD12&lt;=60%,AE12&lt;=40%),"Moderado", IF(AND(AD12&lt;=80%,AE12&lt;=40%),"Moderado", IF(AND(AD12&lt;=100%,AE12&lt;=40%),"Alto", IF(AND(AD12&lt;=20%,AE12&lt;=60%),"Moderado", IF(AND(AD12&lt;=40%,AE12&lt;=60%),"Moderado", IF(AND(AD12&lt;=60%,AE12&lt;=60%),"Moderado", IF(AND(AD12&lt;=80%,AE12&lt;=60%),"Alto", IF(AND(AD12&lt;=100%,AE12&lt;=60%),"Alto", IF(AND(AD12&lt;=20%,AE12&lt;=80%),"Alto", IF(AND(AD12&lt;=40%,AE12&lt;=80%),"Alto", IF(AND(AD12&lt;=60%,AE12&lt;=80%),"Alto", IF(AND(AD12&lt;=80%,AE12&lt;=80%),"Alto", IF(AND(AD12&lt;=100%,AE12&lt;=80%),"Alto", IF(AND(AD12&lt;=20%,AE12&lt;=100%),"Extremo", IF(AND(AD12&lt;=40%,AE12&lt;=100%),"Extremo", IF(AND(AD12&lt;=60%,AE12&lt;=100%),"Extremo", IF(AND(AD12&lt;=80%,AE12&lt;=100%),"Extremo", IF(AND(AD12&lt;=100%,AE12&lt;=100%),"Extremo","")))))))))))))))))))))))))</f>
        <v>Alto</v>
      </c>
      <c r="AG12" s="52" t="str">
        <f>+IF(AF12="Bajo","Asumir el riesgo, Reducir el riesgo",IF(AF12="Moderado","Asumir el riesgo, Reducir el riesgo",IF(AF12="Alto","Evitar, compartir o transferir","Eliminar o reducir el riesgo")))</f>
        <v>Evitar, compartir o transferir</v>
      </c>
      <c r="AH12" s="29" t="s">
        <v>180</v>
      </c>
      <c r="AI12" s="31" t="s">
        <v>181</v>
      </c>
      <c r="AJ12" s="47">
        <v>45748</v>
      </c>
      <c r="AK12" s="47" t="s">
        <v>113</v>
      </c>
      <c r="AL12" s="31"/>
      <c r="AM12" s="31"/>
    </row>
    <row r="13" spans="1:39" ht="42.75" x14ac:dyDescent="0.25">
      <c r="A13" s="30"/>
      <c r="B13" s="30"/>
      <c r="C13" s="30"/>
      <c r="D13" s="30"/>
      <c r="E13" s="30"/>
      <c r="F13" s="30"/>
      <c r="G13" s="30"/>
      <c r="H13" s="30"/>
      <c r="I13" s="30"/>
      <c r="J13" s="30"/>
      <c r="K13" s="30"/>
      <c r="L13" s="30"/>
      <c r="M13" s="30"/>
      <c r="N13" s="3" t="s">
        <v>70</v>
      </c>
      <c r="O13" s="27" t="s">
        <v>182</v>
      </c>
      <c r="P13" s="3" t="s">
        <v>147</v>
      </c>
      <c r="Q13" s="3" t="s">
        <v>65</v>
      </c>
      <c r="R13" s="5">
        <f t="shared" si="0"/>
        <v>0.25</v>
      </c>
      <c r="S13" s="3" t="s">
        <v>66</v>
      </c>
      <c r="T13" s="3" t="s">
        <v>175</v>
      </c>
      <c r="U13" s="3" t="s">
        <v>68</v>
      </c>
      <c r="V13" s="30"/>
      <c r="W13" s="3" t="s">
        <v>26</v>
      </c>
      <c r="X13" s="5">
        <f>+L12</f>
        <v>1</v>
      </c>
      <c r="Y13" s="3" t="str">
        <f t="shared" si="1"/>
        <v xml:space="preserve">Control No.2
</v>
      </c>
      <c r="Z13" s="5">
        <f t="shared" si="2"/>
        <v>0.25</v>
      </c>
      <c r="AA13" s="5">
        <f t="shared" si="3"/>
        <v>0.25</v>
      </c>
      <c r="AB13" s="30"/>
      <c r="AC13" s="30"/>
      <c r="AD13" s="30"/>
      <c r="AE13" s="30"/>
      <c r="AF13" s="30"/>
      <c r="AG13" s="30"/>
      <c r="AH13" s="30"/>
      <c r="AI13" s="30"/>
      <c r="AJ13" s="30"/>
      <c r="AK13" s="30"/>
      <c r="AL13" s="30"/>
      <c r="AM13" s="30"/>
    </row>
    <row r="14" spans="1:39" ht="42.75" x14ac:dyDescent="0.25">
      <c r="A14" s="43">
        <v>3</v>
      </c>
      <c r="B14" s="84" t="s">
        <v>155</v>
      </c>
      <c r="C14" s="44" t="s">
        <v>183</v>
      </c>
      <c r="D14" s="44" t="s">
        <v>184</v>
      </c>
      <c r="E14" s="87" t="s">
        <v>185</v>
      </c>
      <c r="F14" s="44" t="s">
        <v>57</v>
      </c>
      <c r="G14" s="44" t="s">
        <v>74</v>
      </c>
      <c r="H14" s="42" t="s">
        <v>59</v>
      </c>
      <c r="I14" s="31" t="s">
        <v>76</v>
      </c>
      <c r="J14" s="50">
        <f>IF(I14="Muy Baja",20%,IF(I14="Baja",40%,IF(I14="Media",60%,IF(I14="Alta",80%,IF(I14="Muy Alta",100%,"Error en datos")))))</f>
        <v>0.4</v>
      </c>
      <c r="K14" s="31" t="s">
        <v>84</v>
      </c>
      <c r="L14" s="50">
        <f>IF(K14="Leve",20%,IF(K14="Menor",40%,IF(K14="Moderado",60%,IF(K14="Mayor",80%,100%))))</f>
        <v>0.8</v>
      </c>
      <c r="M14" s="51" t="str">
        <f>IF(AND(J14&lt;=20%,L14&lt;=20%),"Bajo", IF(AND(J14&lt;=40%,L14&lt;=20%),"Bajo", IF(AND(J14&lt;=60%,L14&lt;=20%),"Moderado", IF(AND(J14&lt;=80%,L14&lt;=20%),"Moderado", IF(AND(J14&lt;=100%,L14&lt;=20%),"Alto", IF(AND(J14&lt;=20%,L14&lt;=40%),"Bajo", IF(AND(J14&lt;=40%,L14&lt;=40%),"Moderado", IF(AND(J14&lt;=60%,L14&lt;=40%),"Moderado", IF(AND(J14&lt;=80%,L14&lt;=40%),"Moderado", IF(AND(J14&lt;=100%,L14&lt;=40%),"Alto", IF(AND(J14&lt;=20%,L14&lt;=60%),"Moderado", IF(AND(J14&lt;=40%,L14&lt;=60%),"Moderado", IF(AND(J14&lt;=60%,L14&lt;=60%),"Moderado", IF(AND(J14&lt;=80%,L14&lt;=60%),"Alto", IF(AND(J14&lt;=100%,L14&lt;=60%),"Alto", IF(AND(J14&lt;=20%,L14&lt;=80%),"Alto", IF(AND(J14&lt;=40%,L14&lt;=80%),"Alto", IF(AND(J14&lt;=60%,L14&lt;=80%),"Alto", IF(AND(J14&lt;=80%,L14&lt;=80%),"Alto", IF(AND(J14&lt;=100%,L14&lt;=80%),"Alto", IF(AND(J14&lt;=20%,L14&lt;=100%),"Extremo", IF(AND(J14&lt;=40%,L14&lt;=100%),"Extremo", IF(AND(J14&lt;=60%,L14&lt;=100%),"Extremo", IF(AND(J14&lt;=80%,L14&lt;=100%),"Extremo", IF(AND(J14&lt;=100%,L14&lt;=100%),"Extremo","")))))))))))))))))))))))))</f>
        <v>Alto</v>
      </c>
      <c r="N14" s="3" t="s">
        <v>62</v>
      </c>
      <c r="O14" s="27" t="s">
        <v>186</v>
      </c>
      <c r="P14" s="3" t="s">
        <v>64</v>
      </c>
      <c r="Q14" s="3" t="s">
        <v>65</v>
      </c>
      <c r="R14" s="5">
        <f t="shared" si="0"/>
        <v>0.4</v>
      </c>
      <c r="S14" s="3" t="s">
        <v>66</v>
      </c>
      <c r="T14" s="3" t="s">
        <v>67</v>
      </c>
      <c r="U14" s="3" t="s">
        <v>68</v>
      </c>
      <c r="V14" s="44" t="str">
        <f>E14</f>
        <v>Probabilidad de afectaciòn reputacional y económica por ausencia de inventario o  materiales de obra para intervenir escenarios deportivos.</v>
      </c>
      <c r="W14" s="3" t="s">
        <v>24</v>
      </c>
      <c r="X14" s="5">
        <f>+J14</f>
        <v>0.4</v>
      </c>
      <c r="Y14" s="3" t="str">
        <f t="shared" si="1"/>
        <v xml:space="preserve">Control No.1
</v>
      </c>
      <c r="Z14" s="5">
        <f t="shared" si="2"/>
        <v>0.4</v>
      </c>
      <c r="AA14" s="5">
        <f t="shared" si="3"/>
        <v>0.16000000000000003</v>
      </c>
      <c r="AB14" s="48">
        <f>+X14-AA14</f>
        <v>0.24</v>
      </c>
      <c r="AC14" s="49">
        <f>+IF(P15="Correctivo",X15-AA15,L14)</f>
        <v>0.8</v>
      </c>
      <c r="AD14" s="50">
        <f>+AB14</f>
        <v>0.24</v>
      </c>
      <c r="AE14" s="50">
        <f>IF(P15="Correctivo",X15-AA15,L14)</f>
        <v>0.8</v>
      </c>
      <c r="AF14" s="51" t="str">
        <f>IF(AND(AD14&lt;=20%,AE14&lt;=20%),"Bajo", IF(AND(AD14&lt;=40%,AE14&lt;=20%),"Bajo", IF(AND(AD14&lt;=60%,AE14&lt;=20%),"Moderado", IF(AND(AD14&lt;=80%,AE14&lt;=20%),"Moderado", IF(AND(AD14&lt;=100%,AE14&lt;=20%),"Alto", IF(AND(AD14&lt;=20%,AE14&lt;=40%),"Bajo", IF(AND(AD14&lt;=40%,AE14&lt;=40%),"Moderado", IF(AND(AD14&lt;=60%,AE14&lt;=40%),"Moderado", IF(AND(AD14&lt;=80%,AE14&lt;=40%),"Moderado", IF(AND(AD14&lt;=100%,AE14&lt;=40%),"Alto", IF(AND(AD14&lt;=20%,AE14&lt;=60%),"Moderado", IF(AND(AD14&lt;=40%,AE14&lt;=60%),"Moderado", IF(AND(AD14&lt;=60%,AE14&lt;=60%),"Moderado", IF(AND(AD14&lt;=80%,AE14&lt;=60%),"Alto", IF(AND(AD14&lt;=100%,AE14&lt;=60%),"Alto", IF(AND(AD14&lt;=20%,AE14&lt;=80%),"Alto", IF(AND(AD14&lt;=40%,AE14&lt;=80%),"Alto", IF(AND(AD14&lt;=60%,AE14&lt;=80%),"Alto", IF(AND(AD14&lt;=80%,AE14&lt;=80%),"Alto", IF(AND(AD14&lt;=100%,AE14&lt;=80%),"Alto", IF(AND(AD14&lt;=20%,AE14&lt;=100%),"Extremo", IF(AND(AD14&lt;=40%,AE14&lt;=100%),"Extremo", IF(AND(AD14&lt;=60%,AE14&lt;=100%),"Extremo", IF(AND(AD14&lt;=80%,AE14&lt;=100%),"Extremo", IF(AND(AD14&lt;=100%,AE14&lt;=100%),"Extremo","")))))))))))))))))))))))))</f>
        <v>Alto</v>
      </c>
      <c r="AG14" s="52" t="str">
        <f>+IF(AF14="Bajo","Asumir el riesgo, Reducir el riesgo",IF(AF14="Moderado","Asumir el riesgo, Reducir el riesgo",IF(AF14="Alto","Evitar, compartir o transferir","Eliminar o reducir el riesgo")))</f>
        <v>Evitar, compartir o transferir</v>
      </c>
      <c r="AH14" s="29" t="s">
        <v>187</v>
      </c>
      <c r="AI14" s="31" t="s">
        <v>181</v>
      </c>
      <c r="AJ14" s="47">
        <v>45748</v>
      </c>
      <c r="AK14" s="47" t="s">
        <v>113</v>
      </c>
      <c r="AL14" s="31"/>
      <c r="AM14" s="31"/>
    </row>
    <row r="15" spans="1:39" ht="42.75" x14ac:dyDescent="0.25">
      <c r="A15" s="30"/>
      <c r="B15" s="30"/>
      <c r="C15" s="30"/>
      <c r="D15" s="30"/>
      <c r="E15" s="30"/>
      <c r="F15" s="30"/>
      <c r="G15" s="30"/>
      <c r="H15" s="30"/>
      <c r="I15" s="30"/>
      <c r="J15" s="30"/>
      <c r="K15" s="30"/>
      <c r="L15" s="30"/>
      <c r="M15" s="30"/>
      <c r="N15" s="3" t="s">
        <v>70</v>
      </c>
      <c r="O15" s="27" t="s">
        <v>188</v>
      </c>
      <c r="P15" s="3" t="s">
        <v>64</v>
      </c>
      <c r="Q15" s="3" t="s">
        <v>65</v>
      </c>
      <c r="R15" s="5">
        <f t="shared" si="0"/>
        <v>0.4</v>
      </c>
      <c r="S15" s="3" t="s">
        <v>66</v>
      </c>
      <c r="T15" s="3" t="s">
        <v>175</v>
      </c>
      <c r="U15" s="3" t="s">
        <v>68</v>
      </c>
      <c r="V15" s="30"/>
      <c r="W15" s="3" t="s">
        <v>26</v>
      </c>
      <c r="X15" s="5">
        <f>+L14</f>
        <v>0.8</v>
      </c>
      <c r="Y15" s="3" t="str">
        <f t="shared" si="1"/>
        <v xml:space="preserve">Control No.2
</v>
      </c>
      <c r="Z15" s="5">
        <f t="shared" si="2"/>
        <v>0.4</v>
      </c>
      <c r="AA15" s="5">
        <f t="shared" si="3"/>
        <v>0.32000000000000006</v>
      </c>
      <c r="AB15" s="30"/>
      <c r="AC15" s="30"/>
      <c r="AD15" s="30"/>
      <c r="AE15" s="30"/>
      <c r="AF15" s="30"/>
      <c r="AG15" s="30"/>
      <c r="AH15" s="30"/>
      <c r="AI15" s="30"/>
      <c r="AJ15" s="30"/>
      <c r="AK15" s="30"/>
      <c r="AL15" s="30"/>
      <c r="AM15" s="30"/>
    </row>
    <row r="16" spans="1:39" ht="28.5" x14ac:dyDescent="0.25">
      <c r="A16" s="43">
        <v>4</v>
      </c>
      <c r="B16" s="84" t="s">
        <v>53</v>
      </c>
      <c r="C16" s="44" t="s">
        <v>189</v>
      </c>
      <c r="D16" s="44" t="s">
        <v>190</v>
      </c>
      <c r="E16" s="87" t="s">
        <v>191</v>
      </c>
      <c r="F16" s="44" t="s">
        <v>57</v>
      </c>
      <c r="G16" s="44" t="s">
        <v>74</v>
      </c>
      <c r="H16" s="42" t="s">
        <v>75</v>
      </c>
      <c r="I16" s="31" t="s">
        <v>192</v>
      </c>
      <c r="J16" s="50">
        <f>IF(I16="Muy Baja",20%,IF(I16="Baja",40%,IF(I16="Media",60%,IF(I16="Alta",80%,IF(I16="Muy Alta",100%,"Error en datos")))))</f>
        <v>0.6</v>
      </c>
      <c r="K16" s="31" t="s">
        <v>84</v>
      </c>
      <c r="L16" s="50">
        <f>IF(K16="Leve",20%,IF(K16="Menor",40%,IF(K16="Moderado",60%,IF(K16="Mayor",80%,100%))))</f>
        <v>0.8</v>
      </c>
      <c r="M16" s="51" t="str">
        <f>IF(AND(J16&lt;=20%,L16&lt;=20%),"Bajo", IF(AND(J16&lt;=40%,L16&lt;=20%),"Bajo", IF(AND(J16&lt;=60%,L16&lt;=20%),"Moderado", IF(AND(J16&lt;=80%,L16&lt;=20%),"Moderado", IF(AND(J16&lt;=100%,L16&lt;=20%),"Alto", IF(AND(J16&lt;=20%,L16&lt;=40%),"Bajo", IF(AND(J16&lt;=40%,L16&lt;=40%),"Moderado", IF(AND(J16&lt;=60%,L16&lt;=40%),"Moderado", IF(AND(J16&lt;=80%,L16&lt;=40%),"Moderado", IF(AND(J16&lt;=100%,L16&lt;=40%),"Alto", IF(AND(J16&lt;=20%,L16&lt;=60%),"Moderado", IF(AND(J16&lt;=40%,L16&lt;=60%),"Moderado", IF(AND(J16&lt;=60%,L16&lt;=60%),"Moderado", IF(AND(J16&lt;=80%,L16&lt;=60%),"Alto", IF(AND(J16&lt;=100%,L16&lt;=60%),"Alto", IF(AND(J16&lt;=20%,L16&lt;=80%),"Alto", IF(AND(J16&lt;=40%,L16&lt;=80%),"Alto", IF(AND(J16&lt;=60%,L16&lt;=80%),"Alto", IF(AND(J16&lt;=80%,L16&lt;=80%),"Alto", IF(AND(J16&lt;=100%,L16&lt;=80%),"Alto", IF(AND(J16&lt;=20%,L16&lt;=100%),"Extremo", IF(AND(J16&lt;=40%,L16&lt;=100%),"Extremo", IF(AND(J16&lt;=60%,L16&lt;=100%),"Extremo", IF(AND(J16&lt;=80%,L16&lt;=100%),"Extremo", IF(AND(J16&lt;=100%,L16&lt;=100%),"Extremo","")))))))))))))))))))))))))</f>
        <v>Alto</v>
      </c>
      <c r="N16" s="3" t="s">
        <v>62</v>
      </c>
      <c r="O16" s="27" t="s">
        <v>193</v>
      </c>
      <c r="P16" s="3" t="s">
        <v>64</v>
      </c>
      <c r="Q16" s="3" t="s">
        <v>65</v>
      </c>
      <c r="R16" s="5">
        <f t="shared" si="0"/>
        <v>0.4</v>
      </c>
      <c r="S16" s="3" t="s">
        <v>66</v>
      </c>
      <c r="T16" s="3" t="s">
        <v>67</v>
      </c>
      <c r="U16" s="3" t="s">
        <v>68</v>
      </c>
      <c r="V16" s="44" t="str">
        <f>E16</f>
        <v>Probabilidad de afectación reputacional por baja cobertura en la intervención y/o adecuación de escenarios, frente a las solicitudes de la comunidad.</v>
      </c>
      <c r="W16" s="3" t="s">
        <v>24</v>
      </c>
      <c r="X16" s="5">
        <f>+J16</f>
        <v>0.6</v>
      </c>
      <c r="Y16" s="3" t="str">
        <f t="shared" si="1"/>
        <v xml:space="preserve">Control No.1
</v>
      </c>
      <c r="Z16" s="5">
        <f t="shared" si="2"/>
        <v>0.4</v>
      </c>
      <c r="AA16" s="5">
        <f t="shared" si="3"/>
        <v>0.24</v>
      </c>
      <c r="AB16" s="48">
        <f>+X16-AA16</f>
        <v>0.36</v>
      </c>
      <c r="AC16" s="49">
        <f>+IF(P17="Correctivo",X17-AA17,L16)</f>
        <v>0.8</v>
      </c>
      <c r="AD16" s="50">
        <f>+AB16</f>
        <v>0.36</v>
      </c>
      <c r="AE16" s="50">
        <f>IF(P17="Correctivo",X17-AA17,L16)</f>
        <v>0.8</v>
      </c>
      <c r="AF16" s="51" t="str">
        <f>IF(AND(AD16&lt;=20%,AE16&lt;=20%),"Bajo", IF(AND(AD16&lt;=40%,AE16&lt;=20%),"Bajo", IF(AND(AD16&lt;=60%,AE16&lt;=20%),"Moderado", IF(AND(AD16&lt;=80%,AE16&lt;=20%),"Moderado", IF(AND(AD16&lt;=100%,AE16&lt;=20%),"Alto", IF(AND(AD16&lt;=20%,AE16&lt;=40%),"Bajo", IF(AND(AD16&lt;=40%,AE16&lt;=40%),"Moderado", IF(AND(AD16&lt;=60%,AE16&lt;=40%),"Moderado", IF(AND(AD16&lt;=80%,AE16&lt;=40%),"Moderado", IF(AND(AD16&lt;=100%,AE16&lt;=40%),"Alto", IF(AND(AD16&lt;=20%,AE16&lt;=60%),"Moderado", IF(AND(AD16&lt;=40%,AE16&lt;=60%),"Moderado", IF(AND(AD16&lt;=60%,AE16&lt;=60%),"Moderado", IF(AND(AD16&lt;=80%,AE16&lt;=60%),"Alto", IF(AND(AD16&lt;=100%,AE16&lt;=60%),"Alto", IF(AND(AD16&lt;=20%,AE16&lt;=80%),"Alto", IF(AND(AD16&lt;=40%,AE16&lt;=80%),"Alto", IF(AND(AD16&lt;=60%,AE16&lt;=80%),"Alto", IF(AND(AD16&lt;=80%,AE16&lt;=80%),"Alto", IF(AND(AD16&lt;=100%,AE16&lt;=80%),"Alto", IF(AND(AD16&lt;=20%,AE16&lt;=100%),"Extremo", IF(AND(AD16&lt;=40%,AE16&lt;=100%),"Extremo", IF(AND(AD16&lt;=60%,AE16&lt;=100%),"Extremo", IF(AND(AD16&lt;=80%,AE16&lt;=100%),"Extremo", IF(AND(AD16&lt;=100%,AE16&lt;=100%),"Extremo","")))))))))))))))))))))))))</f>
        <v>Alto</v>
      </c>
      <c r="AG16" s="52" t="str">
        <f>+IF(AF16="Bajo","Asumir el riesgo, Reducir el riesgo",IF(AF16="Moderado","Asumir el riesgo, Reducir el riesgo",IF(AF16="Alto","Evitar, compartir o transferir","Eliminar o reducir el riesgo")))</f>
        <v>Evitar, compartir o transferir</v>
      </c>
      <c r="AH16" s="29" t="s">
        <v>194</v>
      </c>
      <c r="AI16" s="31" t="s">
        <v>181</v>
      </c>
      <c r="AJ16" s="47">
        <v>45748</v>
      </c>
      <c r="AK16" s="47" t="s">
        <v>113</v>
      </c>
      <c r="AL16" s="31"/>
      <c r="AM16" s="31"/>
    </row>
    <row r="17" spans="1:39" ht="42.75" x14ac:dyDescent="0.25">
      <c r="A17" s="30"/>
      <c r="B17" s="30"/>
      <c r="C17" s="30"/>
      <c r="D17" s="30"/>
      <c r="E17" s="30"/>
      <c r="F17" s="30"/>
      <c r="G17" s="30"/>
      <c r="H17" s="30"/>
      <c r="I17" s="30"/>
      <c r="J17" s="30"/>
      <c r="K17" s="30"/>
      <c r="L17" s="30"/>
      <c r="M17" s="30"/>
      <c r="N17" s="3" t="s">
        <v>70</v>
      </c>
      <c r="O17" s="27" t="s">
        <v>195</v>
      </c>
      <c r="P17" s="3" t="s">
        <v>64</v>
      </c>
      <c r="Q17" s="3" t="s">
        <v>65</v>
      </c>
      <c r="R17" s="5">
        <f t="shared" si="0"/>
        <v>0.4</v>
      </c>
      <c r="S17" s="3" t="s">
        <v>66</v>
      </c>
      <c r="T17" s="3" t="s">
        <v>67</v>
      </c>
      <c r="U17" s="3" t="s">
        <v>68</v>
      </c>
      <c r="V17" s="30"/>
      <c r="W17" s="3" t="s">
        <v>26</v>
      </c>
      <c r="X17" s="5">
        <f>+L16</f>
        <v>0.8</v>
      </c>
      <c r="Y17" s="3" t="str">
        <f t="shared" si="1"/>
        <v xml:space="preserve">Control No.2
</v>
      </c>
      <c r="Z17" s="5">
        <f t="shared" si="2"/>
        <v>0.4</v>
      </c>
      <c r="AA17" s="5">
        <f t="shared" si="3"/>
        <v>0.32000000000000006</v>
      </c>
      <c r="AB17" s="30"/>
      <c r="AC17" s="30"/>
      <c r="AD17" s="30"/>
      <c r="AE17" s="30"/>
      <c r="AF17" s="30"/>
      <c r="AG17" s="30"/>
      <c r="AH17" s="30"/>
      <c r="AI17" s="30"/>
      <c r="AJ17" s="30"/>
      <c r="AK17" s="30"/>
      <c r="AL17" s="30"/>
      <c r="AM17" s="30"/>
    </row>
    <row r="18" spans="1:39" ht="28.5" x14ac:dyDescent="0.25">
      <c r="A18" s="43">
        <v>5</v>
      </c>
      <c r="B18" s="84" t="s">
        <v>155</v>
      </c>
      <c r="C18" s="44" t="s">
        <v>196</v>
      </c>
      <c r="D18" s="44" t="s">
        <v>197</v>
      </c>
      <c r="E18" s="87" t="s">
        <v>198</v>
      </c>
      <c r="F18" s="44" t="s">
        <v>159</v>
      </c>
      <c r="G18" s="44" t="s">
        <v>199</v>
      </c>
      <c r="H18" s="42" t="s">
        <v>59</v>
      </c>
      <c r="I18" s="31" t="s">
        <v>76</v>
      </c>
      <c r="J18" s="50">
        <f>IF(I18="Muy Baja",20%,IF(I18="Baja",40%,IF(I18="Media",60%,IF(I18="Alta",80%,IF(I18="Muy Alta",100%,"Error en datos")))))</f>
        <v>0.4</v>
      </c>
      <c r="K18" s="31" t="s">
        <v>90</v>
      </c>
      <c r="L18" s="50">
        <f>IF(K18="Leve",20%,IF(K18="Menor",40%,IF(K18="Moderado",60%,IF(K18="Mayor",80%,100%))))</f>
        <v>1</v>
      </c>
      <c r="M18" s="51" t="str">
        <f>IF(AND(J18&lt;=20%,L18&lt;=20%),"Bajo", IF(AND(J18&lt;=40%,L18&lt;=20%),"Bajo", IF(AND(J18&lt;=60%,L18&lt;=20%),"Moderado", IF(AND(J18&lt;=80%,L18&lt;=20%),"Moderado", IF(AND(J18&lt;=100%,L18&lt;=20%),"Alto", IF(AND(J18&lt;=20%,L18&lt;=40%),"Bajo", IF(AND(J18&lt;=40%,L18&lt;=40%),"Moderado", IF(AND(J18&lt;=60%,L18&lt;=40%),"Moderado", IF(AND(J18&lt;=80%,L18&lt;=40%),"Moderado", IF(AND(J18&lt;=100%,L18&lt;=40%),"Alto", IF(AND(J18&lt;=20%,L18&lt;=60%),"Moderado", IF(AND(J18&lt;=40%,L18&lt;=60%),"Moderado", IF(AND(J18&lt;=60%,L18&lt;=60%),"Moderado", IF(AND(J18&lt;=80%,L18&lt;=60%),"Alto", IF(AND(J18&lt;=100%,L18&lt;=60%),"Alto", IF(AND(J18&lt;=20%,L18&lt;=80%),"Alto", IF(AND(J18&lt;=40%,L18&lt;=80%),"Alto", IF(AND(J18&lt;=60%,L18&lt;=80%),"Alto", IF(AND(J18&lt;=80%,L18&lt;=80%),"Alto", IF(AND(J18&lt;=100%,L18&lt;=80%),"Alto", IF(AND(J18&lt;=20%,L18&lt;=100%),"Extremo", IF(AND(J18&lt;=40%,L18&lt;=100%),"Extremo", IF(AND(J18&lt;=60%,L18&lt;=100%),"Extremo", IF(AND(J18&lt;=80%,L18&lt;=100%),"Extremo", IF(AND(J18&lt;=100%,L18&lt;=100%),"Extremo","")))))))))))))))))))))))))</f>
        <v>Extremo</v>
      </c>
      <c r="N18" s="3" t="s">
        <v>62</v>
      </c>
      <c r="O18" s="27" t="s">
        <v>200</v>
      </c>
      <c r="P18" s="3" t="s">
        <v>64</v>
      </c>
      <c r="Q18" s="3" t="s">
        <v>65</v>
      </c>
      <c r="R18" s="5">
        <f t="shared" si="0"/>
        <v>0.4</v>
      </c>
      <c r="S18" s="3" t="s">
        <v>66</v>
      </c>
      <c r="T18" s="3" t="s">
        <v>67</v>
      </c>
      <c r="U18" s="3" t="s">
        <v>68</v>
      </c>
      <c r="V18" s="44" t="str">
        <f>E18</f>
        <v>Posible de afectaciòn reputacional y económica por deterioro de los escenarios deportivos por materiales de baja calidad, Vandalismo o fallas estructurales en la obra</v>
      </c>
      <c r="W18" s="3" t="s">
        <v>24</v>
      </c>
      <c r="X18" s="5">
        <f>+J18</f>
        <v>0.4</v>
      </c>
      <c r="Y18" s="3" t="str">
        <f t="shared" si="1"/>
        <v xml:space="preserve">Control No.1
</v>
      </c>
      <c r="Z18" s="5">
        <f t="shared" si="2"/>
        <v>0.4</v>
      </c>
      <c r="AA18" s="5">
        <f t="shared" si="3"/>
        <v>0.16000000000000003</v>
      </c>
      <c r="AB18" s="48">
        <f>+X18-AA18</f>
        <v>0.24</v>
      </c>
      <c r="AC18" s="49">
        <f>+IF(P19="Correctivo",X19-AA19,L18)</f>
        <v>0.75</v>
      </c>
      <c r="AD18" s="50">
        <f>+AB18</f>
        <v>0.24</v>
      </c>
      <c r="AE18" s="50">
        <f>IF(P19="Correctivo",X19-AA19,L18)</f>
        <v>0.75</v>
      </c>
      <c r="AF18" s="51" t="str">
        <f>IF(AND(AD18&lt;=20%,AE18&lt;=20%),"Bajo", IF(AND(AD18&lt;=40%,AE18&lt;=20%),"Bajo", IF(AND(AD18&lt;=60%,AE18&lt;=20%),"Moderado", IF(AND(AD18&lt;=80%,AE18&lt;=20%),"Moderado", IF(AND(AD18&lt;=100%,AE18&lt;=20%),"Alto", IF(AND(AD18&lt;=20%,AE18&lt;=40%),"Bajo", IF(AND(AD18&lt;=40%,AE18&lt;=40%),"Moderado", IF(AND(AD18&lt;=60%,AE18&lt;=40%),"Moderado", IF(AND(AD18&lt;=80%,AE18&lt;=40%),"Moderado", IF(AND(AD18&lt;=100%,AE18&lt;=40%),"Alto", IF(AND(AD18&lt;=20%,AE18&lt;=60%),"Moderado", IF(AND(AD18&lt;=40%,AE18&lt;=60%),"Moderado", IF(AND(AD18&lt;=60%,AE18&lt;=60%),"Moderado", IF(AND(AD18&lt;=80%,AE18&lt;=60%),"Alto", IF(AND(AD18&lt;=100%,AE18&lt;=60%),"Alto", IF(AND(AD18&lt;=20%,AE18&lt;=80%),"Alto", IF(AND(AD18&lt;=40%,AE18&lt;=80%),"Alto", IF(AND(AD18&lt;=60%,AE18&lt;=80%),"Alto", IF(AND(AD18&lt;=80%,AE18&lt;=80%),"Alto", IF(AND(AD18&lt;=100%,AE18&lt;=80%),"Alto", IF(AND(AD18&lt;=20%,AE18&lt;=100%),"Extremo", IF(AND(AD18&lt;=40%,AE18&lt;=100%),"Extremo", IF(AND(AD18&lt;=60%,AE18&lt;=100%),"Extremo", IF(AND(AD18&lt;=80%,AE18&lt;=100%),"Extremo", IF(AND(AD18&lt;=100%,AE18&lt;=100%),"Extremo","")))))))))))))))))))))))))</f>
        <v>Alto</v>
      </c>
      <c r="AG18" s="52" t="str">
        <f>+IF(AF18="Bajo","Asumir el riesgo, Reducir el riesgo",IF(AF18="Moderado","Asumir el riesgo, Reducir el riesgo",IF(AF18="Alto","Evitar, compartir o transferir","Eliminar o reducir el riesgo")))</f>
        <v>Evitar, compartir o transferir</v>
      </c>
      <c r="AH18" s="29" t="s">
        <v>201</v>
      </c>
      <c r="AI18" s="31" t="s">
        <v>181</v>
      </c>
      <c r="AJ18" s="47">
        <v>45748</v>
      </c>
      <c r="AK18" s="47" t="s">
        <v>113</v>
      </c>
      <c r="AL18" s="31"/>
      <c r="AM18" s="31"/>
    </row>
    <row r="19" spans="1:39" ht="42.75" x14ac:dyDescent="0.25">
      <c r="A19" s="30"/>
      <c r="B19" s="30"/>
      <c r="C19" s="30"/>
      <c r="D19" s="30"/>
      <c r="E19" s="30"/>
      <c r="F19" s="30"/>
      <c r="G19" s="30"/>
      <c r="H19" s="30"/>
      <c r="I19" s="30"/>
      <c r="J19" s="30"/>
      <c r="K19" s="30"/>
      <c r="L19" s="30"/>
      <c r="M19" s="30"/>
      <c r="N19" s="3" t="s">
        <v>70</v>
      </c>
      <c r="O19" s="27" t="s">
        <v>202</v>
      </c>
      <c r="P19" s="3" t="s">
        <v>147</v>
      </c>
      <c r="Q19" s="3" t="s">
        <v>65</v>
      </c>
      <c r="R19" s="5">
        <f t="shared" si="0"/>
        <v>0.25</v>
      </c>
      <c r="S19" s="3" t="s">
        <v>66</v>
      </c>
      <c r="T19" s="3" t="s">
        <v>67</v>
      </c>
      <c r="U19" s="3" t="s">
        <v>68</v>
      </c>
      <c r="V19" s="30"/>
      <c r="W19" s="3" t="s">
        <v>26</v>
      </c>
      <c r="X19" s="5">
        <f>+L18</f>
        <v>1</v>
      </c>
      <c r="Y19" s="3" t="str">
        <f t="shared" si="1"/>
        <v xml:space="preserve">Control No.2
</v>
      </c>
      <c r="Z19" s="5">
        <f t="shared" si="2"/>
        <v>0.25</v>
      </c>
      <c r="AA19" s="5">
        <f t="shared" si="3"/>
        <v>0.25</v>
      </c>
      <c r="AB19" s="30"/>
      <c r="AC19" s="30"/>
      <c r="AD19" s="30"/>
      <c r="AE19" s="30"/>
      <c r="AF19" s="30"/>
      <c r="AG19" s="30"/>
      <c r="AH19" s="30"/>
      <c r="AI19" s="30"/>
      <c r="AJ19" s="30"/>
      <c r="AK19" s="30"/>
      <c r="AL19" s="30"/>
      <c r="AM19" s="30"/>
    </row>
    <row r="20" spans="1:39" ht="14.25" customHeight="1" x14ac:dyDescent="0.25">
      <c r="A20" s="9" t="s">
        <v>92</v>
      </c>
      <c r="B20" s="46" t="s">
        <v>93</v>
      </c>
      <c r="C20" s="38"/>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4.25" customHeight="1" x14ac:dyDescent="0.25">
      <c r="A21" s="9" t="s">
        <v>94</v>
      </c>
      <c r="B21" s="46" t="s">
        <v>95</v>
      </c>
      <c r="C21" s="38"/>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5">
      <c r="A22" s="9" t="s">
        <v>96</v>
      </c>
      <c r="B22" s="37">
        <v>45746</v>
      </c>
      <c r="C22" s="38"/>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4.25" customHeight="1" x14ac:dyDescent="0.25">
      <c r="A23" s="11" t="s">
        <v>97</v>
      </c>
      <c r="B23" s="12" t="s">
        <v>98</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4.2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4.2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4.2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4.2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4.2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4.2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4.2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4.2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4.2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4.2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4.2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4.2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4.2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4.2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4.2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4.2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4.2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4.2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4.2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4.2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4.2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4.2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4.2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4.2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4.2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4.2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4.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4.2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4.2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4.2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4.2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4.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4.2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4.2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4.2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4.2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4.2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4.2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4.2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4.2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4.2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4.2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4.2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4.2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4.2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4.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4.2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4.2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4.2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4.2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4.2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4.2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4.2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4.2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4.2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4.2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4.2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4.2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4.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4.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4.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4.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4.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4.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4.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4.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4.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4.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4.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4.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4.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4.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4.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4.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4.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4.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4.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4.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4.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4.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4.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4.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4.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4.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4.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4.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4.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4.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4.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4.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4.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4.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4.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4.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4.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4.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4.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4.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4.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4.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4.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4.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4.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4.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4.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4.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4.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4.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4.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4.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4.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4.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4.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4.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4.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4.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4.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4.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4.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4.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4.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4.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4.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4.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4.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4.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4.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4.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4.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4.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4.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4.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4.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4.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4.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4.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4.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4.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4.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4.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4.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4.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4.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4.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4.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4.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4.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4.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4.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4.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4.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4.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4.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4.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4.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4.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4.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4.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4.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4.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4.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4.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4.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4.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4.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4.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4.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4.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4.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4.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4.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4.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4.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4.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4.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4.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4.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4.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4.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4.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4.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4.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4.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4.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4.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4.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4.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4.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4.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4.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4.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4.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4.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4.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4.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4.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4.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4.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4.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4.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4.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4.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4.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4.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4.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4.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4.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4.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4.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4.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4.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4.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4.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4.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4.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4.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4.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4.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4.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4.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4.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4.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4.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4.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4.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4.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4.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4.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4.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4.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4.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4.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4.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4.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4.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4.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4.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4.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4.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4.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4.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4.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4.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4.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4.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4.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4.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4.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4.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4.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4.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4.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4.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4.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4.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4.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4.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4.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4.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4.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4.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4.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4.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4.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4.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4.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4.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4.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4.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4.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4.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4.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4.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4.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4.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4.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4.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4.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4.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4.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4.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4.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4.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4.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4.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4.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4.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4.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4.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4.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4.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4.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4.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4.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4.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4.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4.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4.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4.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4.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4.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4.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4.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4.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4.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4.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4.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4.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4.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4.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4.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4.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4.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4.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4.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4.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4.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4.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4.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4.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4.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4.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4.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4.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4.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4.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4.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4.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4.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4.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4.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4.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4.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4.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4.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4.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4.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4.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4.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4.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4.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4.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4.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4.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4.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4.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4.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4.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4.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4.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4.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4.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4.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4.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4.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4.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4.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4.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4.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4.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4.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4.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4.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4.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4.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4.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4.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4.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4.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4.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4.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4.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4.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4.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4.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4.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4.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4.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4.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4.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4.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4.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4.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4.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4.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4.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4.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4.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4.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4.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4.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4.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4.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4.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4.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4.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4.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4.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4.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4.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4.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4.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4.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4.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4.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4.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4.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4.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4.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4.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4.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4.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4.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4.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4.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4.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4.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4.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4.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4.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4.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4.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4.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4.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4.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4.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4.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4.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4.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4.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4.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4.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4.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4.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4.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4.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4.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4.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4.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4.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4.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4.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4.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4.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4.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4.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4.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4.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4.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4.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4.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4.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4.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4.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4.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4.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4.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4.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4.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4.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4.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4.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4.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4.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4.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4.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4.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4.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4.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4.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4.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4.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4.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4.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4.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4.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4.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4.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4.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4.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4.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4.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4.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4.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4.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4.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4.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4.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4.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4.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4.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4.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4.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4.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4.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4.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4.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4.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4.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4.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4.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4.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4.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4.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4.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4.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4.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4.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4.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4.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4.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4.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4.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4.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4.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4.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4.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4.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4.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4.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4.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4.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4.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4.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4.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4.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4.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4.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4.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4.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4.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4.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4.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4.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4.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4.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4.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4.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4.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4.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4.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4.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4.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4.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4.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4.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4.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4.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4.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4.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4.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4.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4.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4.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4.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4.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4.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4.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4.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4.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4.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4.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4.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4.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4.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4.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4.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4.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4.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4.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4.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4.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4.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4.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4.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4.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4.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4.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4.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4.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4.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4.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4.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4.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4.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4.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4.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4.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4.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4.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4.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4.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4.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4.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4.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4.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4.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4.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4.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4.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4.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4.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4.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4.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4.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4.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4.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4.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4.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4.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4.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4.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4.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4.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4.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4.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4.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4.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4.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4.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4.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4.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4.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4.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4.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4.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4.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4.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4.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4.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4.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4.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4.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4.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4.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4.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4.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4.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4.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4.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4.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4.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4.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4.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4.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4.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4.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4.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4.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4.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4.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4.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4.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4.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4.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4.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4.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4.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4.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4.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4.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4.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4.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4.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4.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4.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4.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4.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4.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4.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4.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4.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4.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4.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4.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4.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4.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4.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4.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4.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4.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4.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4.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4.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4.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4.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4.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4.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4.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4.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4.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4.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4.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4.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4.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4.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4.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4.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4.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4.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4.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4.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4.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4.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4.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4.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4.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4.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4.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4.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4.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4.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4.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4.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4.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4.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4.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4.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4.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4.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4.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4.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4.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4.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4.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4.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4.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4.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4.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4.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4.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4.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4.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4.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4.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4.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4.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4.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4.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4.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4.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4.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4.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4.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4.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4.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4.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4.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4.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4.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4.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4.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4.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4.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4.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4.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4.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4.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4.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4.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4.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4.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4.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4.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4.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4.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4.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4.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4.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4.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4.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4.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4.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4.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4.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4.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4.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4.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4.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4.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4.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4.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4.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4.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4.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4.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4.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4.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4.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4.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4.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4.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4.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4.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4.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4.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4.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4.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4.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4.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4.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4.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4.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4.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4.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4.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4.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4.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4.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4.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4.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4.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4.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4.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4.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4.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4.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4.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4.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4.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4.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4.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4.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4.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4.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4.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4.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4.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4.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4.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4.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4.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4.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4.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4.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4.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4.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4.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4.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4.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4.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4.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4.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4.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4.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4.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4.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4.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4.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4.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4.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4.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4.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4.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4.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4.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4.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4.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4.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4.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4.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4.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4.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4.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4.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4.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4.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4.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4.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4.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4.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4.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4.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4.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4.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4.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4.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4.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4.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4.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4.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4.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4.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4.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4.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4.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4.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4.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4.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4.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4.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4.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4.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4.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4.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4.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4.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4.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4.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4.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4.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4.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4.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4.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4.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4.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4.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4.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4.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4.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4.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4.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4.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4.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4.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4.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4.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4.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4.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4.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4.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4.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4.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4.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4.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4.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4.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4.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4.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4.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4.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4.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4.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4.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4.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4.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4.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4.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4.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4.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4.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4.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4.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4.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4.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4.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4.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4.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4.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4.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4.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4.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4.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4.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4.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4.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row r="995" spans="1:39" ht="14.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row>
    <row r="996" spans="1:39" ht="14.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row>
    <row r="997" spans="1:39" ht="14.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row>
    <row r="998" spans="1:39" ht="14.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row r="999" spans="1:39" ht="14.2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row>
    <row r="1000" spans="1:39" ht="14.2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row>
  </sheetData>
  <mergeCells count="181">
    <mergeCell ref="H8:H9"/>
    <mergeCell ref="I8:I9"/>
    <mergeCell ref="J8:J9"/>
    <mergeCell ref="K8:K9"/>
    <mergeCell ref="L8:L9"/>
    <mergeCell ref="M8:M9"/>
    <mergeCell ref="N8:N9"/>
    <mergeCell ref="A8:A9"/>
    <mergeCell ref="B8:B9"/>
    <mergeCell ref="C8:C9"/>
    <mergeCell ref="D8:D9"/>
    <mergeCell ref="E8:E9"/>
    <mergeCell ref="F8:F9"/>
    <mergeCell ref="G8:G9"/>
    <mergeCell ref="A1:C3"/>
    <mergeCell ref="D1:AG1"/>
    <mergeCell ref="AH1:AM1"/>
    <mergeCell ref="D2:AG2"/>
    <mergeCell ref="AH2:AM2"/>
    <mergeCell ref="D3:AG3"/>
    <mergeCell ref="AH3:AM3"/>
    <mergeCell ref="AD7:AG7"/>
    <mergeCell ref="AH7:AM7"/>
    <mergeCell ref="C4:AM4"/>
    <mergeCell ref="A5:AM5"/>
    <mergeCell ref="A6:AM6"/>
    <mergeCell ref="A7:H7"/>
    <mergeCell ref="I7:M7"/>
    <mergeCell ref="N7:U7"/>
    <mergeCell ref="V7:AC7"/>
    <mergeCell ref="O8:O9"/>
    <mergeCell ref="P8:U8"/>
    <mergeCell ref="V8:V9"/>
    <mergeCell ref="W8:X9"/>
    <mergeCell ref="Y8:Z9"/>
    <mergeCell ref="AA8:AA9"/>
    <mergeCell ref="AB8:AB9"/>
    <mergeCell ref="AJ8:AJ9"/>
    <mergeCell ref="AK8:AK9"/>
    <mergeCell ref="AL8:AL9"/>
    <mergeCell ref="AM8:AM9"/>
    <mergeCell ref="AC8:AC9"/>
    <mergeCell ref="AD8:AD9"/>
    <mergeCell ref="AE8:AE9"/>
    <mergeCell ref="AF8:AF9"/>
    <mergeCell ref="AG8:AG9"/>
    <mergeCell ref="AH8:AH9"/>
    <mergeCell ref="AI8:AI9"/>
    <mergeCell ref="AI10:AI11"/>
    <mergeCell ref="AJ10:AJ11"/>
    <mergeCell ref="AK10:AK11"/>
    <mergeCell ref="AL10:AL11"/>
    <mergeCell ref="AM10:AM11"/>
    <mergeCell ref="AB10:AB11"/>
    <mergeCell ref="AC10:AC11"/>
    <mergeCell ref="AD10:AD11"/>
    <mergeCell ref="AE10:AE11"/>
    <mergeCell ref="AF10:AF11"/>
    <mergeCell ref="AG10:AG11"/>
    <mergeCell ref="AH10:AH11"/>
    <mergeCell ref="H10:H11"/>
    <mergeCell ref="I10:I11"/>
    <mergeCell ref="J10:J11"/>
    <mergeCell ref="K10:K11"/>
    <mergeCell ref="L10:L11"/>
    <mergeCell ref="M10:M11"/>
    <mergeCell ref="V10:V11"/>
    <mergeCell ref="A10:A11"/>
    <mergeCell ref="B10:B11"/>
    <mergeCell ref="C10:C11"/>
    <mergeCell ref="D10:D11"/>
    <mergeCell ref="E10:E11"/>
    <mergeCell ref="F10:F11"/>
    <mergeCell ref="G10:G11"/>
    <mergeCell ref="AK12:AK13"/>
    <mergeCell ref="AL12:AL13"/>
    <mergeCell ref="AM12:AM13"/>
    <mergeCell ref="AB12:AB13"/>
    <mergeCell ref="AC12:AC13"/>
    <mergeCell ref="AD12:AD13"/>
    <mergeCell ref="AE12:AE13"/>
    <mergeCell ref="AF12:AF13"/>
    <mergeCell ref="AG12:AG13"/>
    <mergeCell ref="AH12:AH13"/>
    <mergeCell ref="AI12:AI13"/>
    <mergeCell ref="AJ12:AJ13"/>
    <mergeCell ref="A12:A13"/>
    <mergeCell ref="B12:B13"/>
    <mergeCell ref="C12:C13"/>
    <mergeCell ref="D12:D13"/>
    <mergeCell ref="E12:E13"/>
    <mergeCell ref="F12:F13"/>
    <mergeCell ref="G12:G13"/>
    <mergeCell ref="AI14:AI15"/>
    <mergeCell ref="AJ14:AJ15"/>
    <mergeCell ref="I14:I15"/>
    <mergeCell ref="J14:J15"/>
    <mergeCell ref="K14:K15"/>
    <mergeCell ref="L14:L15"/>
    <mergeCell ref="M14:M15"/>
    <mergeCell ref="V14:V15"/>
    <mergeCell ref="H12:H13"/>
    <mergeCell ref="I12:I13"/>
    <mergeCell ref="J12:J13"/>
    <mergeCell ref="K12:K13"/>
    <mergeCell ref="L12:L13"/>
    <mergeCell ref="M12:M13"/>
    <mergeCell ref="V12:V13"/>
    <mergeCell ref="AK14:AK15"/>
    <mergeCell ref="AL14:AL15"/>
    <mergeCell ref="AM14:AM15"/>
    <mergeCell ref="AB14:AB15"/>
    <mergeCell ref="AC14:AC15"/>
    <mergeCell ref="AD14:AD15"/>
    <mergeCell ref="AE14:AE15"/>
    <mergeCell ref="AF14:AF15"/>
    <mergeCell ref="AG14:AG15"/>
    <mergeCell ref="AH14:AH15"/>
    <mergeCell ref="H18:H19"/>
    <mergeCell ref="I18:I19"/>
    <mergeCell ref="J18:J19"/>
    <mergeCell ref="K18:K19"/>
    <mergeCell ref="L18:L19"/>
    <mergeCell ref="M18:M19"/>
    <mergeCell ref="V18:V19"/>
    <mergeCell ref="B20:C20"/>
    <mergeCell ref="B21:C21"/>
    <mergeCell ref="B22:C22"/>
    <mergeCell ref="A18:A19"/>
    <mergeCell ref="B18:B19"/>
    <mergeCell ref="C18:C19"/>
    <mergeCell ref="D18:D19"/>
    <mergeCell ref="E18:E19"/>
    <mergeCell ref="F18:F19"/>
    <mergeCell ref="G18:G19"/>
    <mergeCell ref="H14:H15"/>
    <mergeCell ref="A14:A15"/>
    <mergeCell ref="B14:B15"/>
    <mergeCell ref="C14:C15"/>
    <mergeCell ref="D14:D15"/>
    <mergeCell ref="E14:E15"/>
    <mergeCell ref="F14:F15"/>
    <mergeCell ref="G14:G15"/>
    <mergeCell ref="H16:H17"/>
    <mergeCell ref="A16:A17"/>
    <mergeCell ref="B16:B17"/>
    <mergeCell ref="C16:C17"/>
    <mergeCell ref="D16:D17"/>
    <mergeCell ref="E16:E17"/>
    <mergeCell ref="F16:F17"/>
    <mergeCell ref="G16:G17"/>
    <mergeCell ref="I16:I17"/>
    <mergeCell ref="J16:J17"/>
    <mergeCell ref="K16:K17"/>
    <mergeCell ref="L16:L17"/>
    <mergeCell ref="M16:M17"/>
    <mergeCell ref="V16:V17"/>
    <mergeCell ref="AI16:AI17"/>
    <mergeCell ref="AJ16:AJ17"/>
    <mergeCell ref="AK16:AK17"/>
    <mergeCell ref="AL16:AL17"/>
    <mergeCell ref="AM16:AM17"/>
    <mergeCell ref="AB16:AB17"/>
    <mergeCell ref="AC16:AC17"/>
    <mergeCell ref="AD16:AD17"/>
    <mergeCell ref="AE16:AE17"/>
    <mergeCell ref="AF16:AF17"/>
    <mergeCell ref="AG16:AG17"/>
    <mergeCell ref="AH16:AH17"/>
    <mergeCell ref="AI18:AI19"/>
    <mergeCell ref="AJ18:AJ19"/>
    <mergeCell ref="AK18:AK19"/>
    <mergeCell ref="AL18:AL19"/>
    <mergeCell ref="AM18:AM19"/>
    <mergeCell ref="AB18:AB19"/>
    <mergeCell ref="AC18:AC19"/>
    <mergeCell ref="AD18:AD19"/>
    <mergeCell ref="AE18:AE19"/>
    <mergeCell ref="AF18:AF19"/>
    <mergeCell ref="AG18:AG19"/>
    <mergeCell ref="AH18:AH19"/>
  </mergeCells>
  <conditionalFormatting sqref="J10 J12 J14 J16 J18">
    <cfRule type="cellIs" dxfId="97" priority="5" operator="equal">
      <formula>"Muy Baja 20%"</formula>
    </cfRule>
    <cfRule type="containsText" dxfId="96" priority="6" operator="containsText" text="Muy Baja 20%">
      <formula>NOT(ISERROR(SEARCH(("Muy Baja 20%"),(J10))))</formula>
    </cfRule>
  </conditionalFormatting>
  <conditionalFormatting sqref="L10 L12 L14 L16 L18">
    <cfRule type="cellIs" dxfId="95" priority="7" operator="equal">
      <formula>"Muy Baja 20%"</formula>
    </cfRule>
    <cfRule type="containsText" dxfId="94" priority="8" operator="containsText" text="Muy Baja 20%">
      <formula>NOT(ISERROR(SEARCH(("Muy Baja 20%"),(L10))))</formula>
    </cfRule>
  </conditionalFormatting>
  <conditionalFormatting sqref="M10:M19 AF10:AF19">
    <cfRule type="expression" dxfId="93" priority="1">
      <formula>NOT(ISERROR(SEARCH(("Extremo"),(M10))))</formula>
    </cfRule>
    <cfRule type="expression" dxfId="92" priority="2">
      <formula>NOT(ISERROR(SEARCH(("Alto"),(M10))))</formula>
    </cfRule>
    <cfRule type="expression" dxfId="91" priority="3">
      <formula>NOT(ISERROR(SEARCH(("Moderado"),(M10))))</formula>
    </cfRule>
    <cfRule type="expression" dxfId="90" priority="4">
      <formula>NOT(ISERROR(SEARCH(("Bajo"),(M10))))</formula>
    </cfRule>
  </conditionalFormatting>
  <conditionalFormatting sqref="R10:R19">
    <cfRule type="cellIs" dxfId="89" priority="9" operator="equal">
      <formula>"Muy Baja 20%"</formula>
    </cfRule>
    <cfRule type="containsText" dxfId="88" priority="10" operator="containsText" text="Muy Baja 20%">
      <formula>NOT(ISERROR(SEARCH(("Muy Baja 20%"),(R10))))</formula>
    </cfRule>
  </conditionalFormatting>
  <conditionalFormatting sqref="X10:X19">
    <cfRule type="cellIs" dxfId="87" priority="11" operator="equal">
      <formula>"Muy Baja 20%"</formula>
    </cfRule>
    <cfRule type="containsText" dxfId="86" priority="12" operator="containsText" text="Muy Baja 20%">
      <formula>NOT(ISERROR(SEARCH(("Muy Baja 20%"),(X10))))</formula>
    </cfRule>
  </conditionalFormatting>
  <conditionalFormatting sqref="Z10:AA19">
    <cfRule type="cellIs" dxfId="85" priority="13" operator="equal">
      <formula>"Muy Baja 20%"</formula>
    </cfRule>
    <cfRule type="containsText" dxfId="84" priority="14" operator="containsText" text="Muy Baja 20%">
      <formula>NOT(ISERROR(SEARCH(("Muy Baja 20%"),(Z10))))</formula>
    </cfRule>
  </conditionalFormatting>
  <conditionalFormatting sqref="AD10:AE10 AD12:AE12 AD14:AE14 AD16:AE16 AD18:AE18">
    <cfRule type="cellIs" dxfId="83" priority="15" operator="equal">
      <formula>"Muy Baja 20%"</formula>
    </cfRule>
    <cfRule type="containsText" dxfId="82" priority="16" operator="containsText" text="Muy Baja 20%">
      <formula>NOT(ISERROR(SEARCH(("Muy Baja 20%"),(AD10))))</formula>
    </cfRule>
  </conditionalFormatting>
  <dataValidations count="11">
    <dataValidation type="list" allowBlank="1" showErrorMessage="1" sqref="T10:T19" xr:uid="{00000000-0002-0000-0300-000000000000}">
      <formula1>"Continua,Aleatoria"</formula1>
    </dataValidation>
    <dataValidation type="list" allowBlank="1" showErrorMessage="1" sqref="G10 G12 G14 G16 G18" xr:uid="{00000000-0002-0000-0300-000001000000}">
      <formula1>"Ejecución y administración de procesos,Daños activos fijos,Fallas tecnológicas,Fraude Externo,Fraude Interno,Relaciones laborales,Usuarios,Productos y practicas organizacionales"</formula1>
    </dataValidation>
    <dataValidation type="list" allowBlank="1" showErrorMessage="1" sqref="H10 H12 H14 H16 H18" xr:uid="{00000000-0002-0000-0300-000002000000}">
      <formula1>"Máximo 2 por año,3 a 24 veces por año,24 a 500 veces por año,500 a 5000 veces por año,Más de 5000 veces por año"</formula1>
    </dataValidation>
    <dataValidation type="list" allowBlank="1" showErrorMessage="1" sqref="Q10:Q19" xr:uid="{00000000-0002-0000-0300-000003000000}">
      <formula1>"Manual,Automático"</formula1>
    </dataValidation>
    <dataValidation type="list" allowBlank="1" showErrorMessage="1" sqref="F10 F12 F14 F16 F18" xr:uid="{00000000-0002-0000-0300-000004000000}">
      <formula1>"Gestión,Corrupción,Fiscal"</formula1>
    </dataValidation>
    <dataValidation type="list" allowBlank="1" showErrorMessage="1" sqref="I10 I12 I14 I16 I18" xr:uid="{00000000-0002-0000-0300-000005000000}">
      <formula1>"Muy baja,Baja,Media,Alta,Muy alta"</formula1>
    </dataValidation>
    <dataValidation type="list" allowBlank="1" showErrorMessage="1" sqref="S10:S19" xr:uid="{00000000-0002-0000-0300-000006000000}">
      <formula1>"Documentado,Sin documentar"</formula1>
    </dataValidation>
    <dataValidation type="list" allowBlank="1" showErrorMessage="1" sqref="P10:P19" xr:uid="{00000000-0002-0000-0300-000007000000}">
      <formula1>"Preventivo,Correctivo,Detectivo"</formula1>
    </dataValidation>
    <dataValidation type="list" allowBlank="1" showErrorMessage="1" sqref="U10:U19" xr:uid="{00000000-0002-0000-0300-000008000000}">
      <formula1>"Con registro,Sin registro"</formula1>
    </dataValidation>
    <dataValidation type="list" allowBlank="1" showErrorMessage="1" sqref="B10 B12 B14 B16 B18" xr:uid="{00000000-0002-0000-0300-000009000000}">
      <formula1>"Reputacional,Económico"</formula1>
    </dataValidation>
    <dataValidation type="list" allowBlank="1" showErrorMessage="1" sqref="K10 K12 K14 K16 K18" xr:uid="{00000000-0002-0000-0300-00000A000000}">
      <formula1>"Leve,Menor,Moderado,Mayor,Catastrófico"</formula1>
    </dataValidation>
  </dataValidations>
  <pageMargins left="0.7" right="0.7" top="0.75" bottom="0.75" header="0" footer="0"/>
  <pageSetup scale="11"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M1000"/>
  <sheetViews>
    <sheetView showGridLines="0" zoomScale="80" zoomScaleNormal="80" workbookViewId="0">
      <pane xSplit="5" ySplit="7" topLeftCell="M13" activePane="bottomRight" state="frozen"/>
      <selection pane="topRight" activeCell="F1" sqref="F1"/>
      <selection pane="bottomLeft" activeCell="A8" sqref="A8"/>
      <selection pane="bottomRight" activeCell="AK18" sqref="AK18"/>
    </sheetView>
  </sheetViews>
  <sheetFormatPr baseColWidth="10" defaultColWidth="14.42578125" defaultRowHeight="15" customHeight="1" x14ac:dyDescent="0.25"/>
  <cols>
    <col min="1" max="1" width="12.7109375" customWidth="1"/>
    <col min="2" max="2" width="25.42578125" customWidth="1"/>
    <col min="3" max="3" width="21.140625" customWidth="1"/>
    <col min="4" max="4" width="18" customWidth="1"/>
    <col min="5" max="5" width="18.7109375" customWidth="1"/>
    <col min="6" max="6" width="14.42578125" customWidth="1"/>
    <col min="7" max="7" width="15.85546875" customWidth="1"/>
    <col min="8" max="8" width="14.85546875" customWidth="1"/>
    <col min="9" max="10" width="12.5703125" customWidth="1"/>
    <col min="11" max="11" width="11.7109375" customWidth="1"/>
    <col min="12" max="12" width="11" customWidth="1"/>
    <col min="13" max="13" width="17.42578125" customWidth="1"/>
    <col min="14" max="14" width="15.28515625" customWidth="1"/>
    <col min="15" max="15" width="27.85546875" customWidth="1"/>
    <col min="16" max="16" width="11.42578125" customWidth="1"/>
    <col min="17" max="17" width="14.5703125" customWidth="1"/>
    <col min="18" max="18" width="11.85546875" customWidth="1"/>
    <col min="19" max="19" width="15.5703125" customWidth="1"/>
    <col min="20" max="20" width="11.140625" customWidth="1"/>
    <col min="21" max="21" width="13.140625" customWidth="1"/>
    <col min="22" max="22" width="18" customWidth="1"/>
    <col min="23" max="23" width="14.5703125" customWidth="1"/>
    <col min="24" max="24" width="8.5703125" customWidth="1"/>
    <col min="25" max="25" width="15.28515625" customWidth="1"/>
    <col min="26" max="26" width="9.28515625" customWidth="1"/>
    <col min="27" max="27" width="12.7109375" customWidth="1"/>
    <col min="28" max="28" width="13.85546875" customWidth="1"/>
    <col min="29" max="29" width="11.5703125" customWidth="1"/>
    <col min="30" max="30" width="7.5703125" customWidth="1"/>
    <col min="31" max="31" width="7.42578125" customWidth="1"/>
    <col min="32" max="32" width="16.42578125" customWidth="1"/>
    <col min="33" max="33" width="13.140625" customWidth="1"/>
    <col min="34" max="34" width="22.85546875" customWidth="1"/>
    <col min="35" max="35" width="15.7109375" customWidth="1"/>
    <col min="36" max="36" width="20.7109375" customWidth="1"/>
    <col min="37" max="37" width="19.42578125" customWidth="1"/>
    <col min="38" max="38" width="17.28515625" customWidth="1"/>
    <col min="39" max="39" width="15.5703125" customWidth="1"/>
  </cols>
  <sheetData>
    <row r="1" spans="1:39" ht="28.5" customHeight="1" x14ac:dyDescent="0.25">
      <c r="A1" s="64"/>
      <c r="B1" s="65"/>
      <c r="C1" s="61"/>
      <c r="D1" s="64" t="s">
        <v>0</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1"/>
      <c r="AH1" s="69" t="s">
        <v>1</v>
      </c>
      <c r="AI1" s="58"/>
      <c r="AJ1" s="58"/>
      <c r="AK1" s="58"/>
      <c r="AL1" s="58"/>
      <c r="AM1" s="59"/>
    </row>
    <row r="2" spans="1:39" ht="28.5" customHeight="1" x14ac:dyDescent="0.25">
      <c r="A2" s="66"/>
      <c r="B2" s="38"/>
      <c r="C2" s="67"/>
      <c r="D2" s="64" t="s">
        <v>2</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1"/>
      <c r="AH2" s="69" t="s">
        <v>3</v>
      </c>
      <c r="AI2" s="58"/>
      <c r="AJ2" s="58"/>
      <c r="AK2" s="58"/>
      <c r="AL2" s="58"/>
      <c r="AM2" s="59"/>
    </row>
    <row r="3" spans="1:39" ht="30.75" customHeight="1" x14ac:dyDescent="0.25">
      <c r="A3" s="62"/>
      <c r="B3" s="68"/>
      <c r="C3" s="63"/>
      <c r="D3" s="64" t="s">
        <v>203</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1"/>
      <c r="AH3" s="69" t="s">
        <v>5</v>
      </c>
      <c r="AI3" s="58"/>
      <c r="AJ3" s="58"/>
      <c r="AK3" s="58"/>
      <c r="AL3" s="58"/>
      <c r="AM3" s="59"/>
    </row>
    <row r="4" spans="1:39" ht="24" customHeight="1" x14ac:dyDescent="0.25">
      <c r="A4" s="1" t="s">
        <v>6</v>
      </c>
      <c r="B4" s="1"/>
      <c r="C4" s="74" t="s">
        <v>204</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9"/>
    </row>
    <row r="5" spans="1:39" ht="24" customHeight="1" x14ac:dyDescent="0.25">
      <c r="A5" s="74" t="s">
        <v>205</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row>
    <row r="6" spans="1:39" ht="24" customHeight="1" x14ac:dyDescent="0.25">
      <c r="A6" s="75" t="s">
        <v>9</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32.25" customHeight="1" x14ac:dyDescent="0.25">
      <c r="A7" s="76" t="s">
        <v>10</v>
      </c>
      <c r="B7" s="58"/>
      <c r="C7" s="58"/>
      <c r="D7" s="58"/>
      <c r="E7" s="58"/>
      <c r="F7" s="58"/>
      <c r="G7" s="58"/>
      <c r="H7" s="59"/>
      <c r="I7" s="77" t="s">
        <v>11</v>
      </c>
      <c r="J7" s="71"/>
      <c r="K7" s="71"/>
      <c r="L7" s="71"/>
      <c r="M7" s="72"/>
      <c r="N7" s="78" t="s">
        <v>12</v>
      </c>
      <c r="O7" s="71"/>
      <c r="P7" s="71"/>
      <c r="Q7" s="71"/>
      <c r="R7" s="71"/>
      <c r="S7" s="71"/>
      <c r="T7" s="71"/>
      <c r="U7" s="72"/>
      <c r="V7" s="79" t="s">
        <v>13</v>
      </c>
      <c r="W7" s="71"/>
      <c r="X7" s="71"/>
      <c r="Y7" s="71"/>
      <c r="Z7" s="71"/>
      <c r="AA7" s="71"/>
      <c r="AB7" s="71"/>
      <c r="AC7" s="72"/>
      <c r="AD7" s="70" t="s">
        <v>14</v>
      </c>
      <c r="AE7" s="71"/>
      <c r="AF7" s="71"/>
      <c r="AG7" s="72"/>
      <c r="AH7" s="73" t="s">
        <v>15</v>
      </c>
      <c r="AI7" s="71"/>
      <c r="AJ7" s="71"/>
      <c r="AK7" s="71"/>
      <c r="AL7" s="71"/>
      <c r="AM7" s="72"/>
    </row>
    <row r="8" spans="1:39" ht="21" customHeight="1" x14ac:dyDescent="0.25">
      <c r="A8" s="81" t="s">
        <v>16</v>
      </c>
      <c r="B8" s="54" t="s">
        <v>206</v>
      </c>
      <c r="C8" s="54" t="s">
        <v>207</v>
      </c>
      <c r="D8" s="54" t="s">
        <v>208</v>
      </c>
      <c r="E8" s="54" t="s">
        <v>20</v>
      </c>
      <c r="F8" s="54" t="s">
        <v>21</v>
      </c>
      <c r="G8" s="54" t="s">
        <v>22</v>
      </c>
      <c r="H8" s="54" t="s">
        <v>23</v>
      </c>
      <c r="I8" s="80" t="s">
        <v>24</v>
      </c>
      <c r="J8" s="80" t="s">
        <v>25</v>
      </c>
      <c r="K8" s="80" t="s">
        <v>26</v>
      </c>
      <c r="L8" s="80" t="s">
        <v>25</v>
      </c>
      <c r="M8" s="80" t="s">
        <v>27</v>
      </c>
      <c r="N8" s="56" t="s">
        <v>28</v>
      </c>
      <c r="O8" s="56" t="s">
        <v>29</v>
      </c>
      <c r="P8" s="57" t="s">
        <v>30</v>
      </c>
      <c r="Q8" s="58"/>
      <c r="R8" s="58"/>
      <c r="S8" s="58"/>
      <c r="T8" s="58"/>
      <c r="U8" s="59"/>
      <c r="V8" s="54" t="s">
        <v>31</v>
      </c>
      <c r="W8" s="60" t="s">
        <v>32</v>
      </c>
      <c r="X8" s="61"/>
      <c r="Y8" s="60" t="s">
        <v>33</v>
      </c>
      <c r="Z8" s="61"/>
      <c r="AA8" s="54" t="s">
        <v>34</v>
      </c>
      <c r="AB8" s="54" t="s">
        <v>35</v>
      </c>
      <c r="AC8" s="54" t="s">
        <v>36</v>
      </c>
      <c r="AD8" s="55" t="s">
        <v>37</v>
      </c>
      <c r="AE8" s="55" t="s">
        <v>38</v>
      </c>
      <c r="AF8" s="55" t="s">
        <v>39</v>
      </c>
      <c r="AG8" s="55" t="s">
        <v>40</v>
      </c>
      <c r="AH8" s="53" t="s">
        <v>41</v>
      </c>
      <c r="AI8" s="53" t="s">
        <v>42</v>
      </c>
      <c r="AJ8" s="53" t="s">
        <v>43</v>
      </c>
      <c r="AK8" s="53" t="s">
        <v>44</v>
      </c>
      <c r="AL8" s="53" t="s">
        <v>45</v>
      </c>
      <c r="AM8" s="53" t="s">
        <v>46</v>
      </c>
    </row>
    <row r="9" spans="1:39" ht="27" customHeight="1" x14ac:dyDescent="0.25">
      <c r="A9" s="30"/>
      <c r="B9" s="30"/>
      <c r="C9" s="30"/>
      <c r="D9" s="30"/>
      <c r="E9" s="30"/>
      <c r="F9" s="30"/>
      <c r="G9" s="30"/>
      <c r="H9" s="30"/>
      <c r="I9" s="30"/>
      <c r="J9" s="30"/>
      <c r="K9" s="30"/>
      <c r="L9" s="30"/>
      <c r="M9" s="30"/>
      <c r="N9" s="30"/>
      <c r="O9" s="30"/>
      <c r="P9" s="2" t="s">
        <v>47</v>
      </c>
      <c r="Q9" s="2" t="s">
        <v>48</v>
      </c>
      <c r="R9" s="2" t="s">
        <v>49</v>
      </c>
      <c r="S9" s="2" t="s">
        <v>50</v>
      </c>
      <c r="T9" s="2" t="s">
        <v>51</v>
      </c>
      <c r="U9" s="2" t="s">
        <v>52</v>
      </c>
      <c r="V9" s="30"/>
      <c r="W9" s="62"/>
      <c r="X9" s="63"/>
      <c r="Y9" s="62"/>
      <c r="Z9" s="63"/>
      <c r="AA9" s="30"/>
      <c r="AB9" s="30"/>
      <c r="AC9" s="30"/>
      <c r="AD9" s="30"/>
      <c r="AE9" s="30"/>
      <c r="AF9" s="30"/>
      <c r="AG9" s="30"/>
      <c r="AH9" s="30"/>
      <c r="AI9" s="30"/>
      <c r="AJ9" s="30"/>
      <c r="AK9" s="30"/>
      <c r="AL9" s="30"/>
      <c r="AM9" s="30"/>
    </row>
    <row r="10" spans="1:39" ht="121.5" customHeight="1" x14ac:dyDescent="0.25">
      <c r="A10" s="43">
        <v>1</v>
      </c>
      <c r="B10" s="84" t="s">
        <v>53</v>
      </c>
      <c r="C10" s="44" t="s">
        <v>209</v>
      </c>
      <c r="D10" s="44" t="s">
        <v>210</v>
      </c>
      <c r="E10" s="87" t="s">
        <v>211</v>
      </c>
      <c r="F10" s="44" t="s">
        <v>57</v>
      </c>
      <c r="G10" s="44" t="s">
        <v>74</v>
      </c>
      <c r="H10" s="42" t="s">
        <v>59</v>
      </c>
      <c r="I10" s="31" t="s">
        <v>60</v>
      </c>
      <c r="J10" s="50">
        <f>IF(I10="Muy Baja",20%,IF(I10="Baja",40%,IF(I10="Media",60%,IF(I10="Alta",80%,IF(I10="Muy Alta",100%,"Error en datos")))))</f>
        <v>0.2</v>
      </c>
      <c r="K10" s="31" t="s">
        <v>84</v>
      </c>
      <c r="L10" s="50">
        <f>IF(K10="Leve",20%,IF(K10="Menor",40%,IF(K10="Moderado",60%,IF(K10="Mayor",80%,100%))))</f>
        <v>0.8</v>
      </c>
      <c r="M10" s="51" t="str">
        <f>IF(AND(J10&lt;=20%,L10&lt;=20%),"Bajo", IF(AND(J10&lt;=40%,L10&lt;=20%),"Bajo", IF(AND(J10&lt;=60%,L10&lt;=20%),"Moderado", IF(AND(J10&lt;=80%,L10&lt;=20%),"Moderado", IF(AND(J10&lt;=100%,L10&lt;=20%),"Alto", IF(AND(J10&lt;=20%,L10&lt;=40%),"Bajo", IF(AND(J10&lt;=40%,L10&lt;=40%),"Moderado", IF(AND(J10&lt;=60%,L10&lt;=40%),"Moderado", IF(AND(J10&lt;=80%,L10&lt;=40%),"Moderado", IF(AND(J10&lt;=100%,L10&lt;=40%),"Alto", IF(AND(J10&lt;=20%,L10&lt;=60%),"Moderado", IF(AND(J10&lt;=40%,L10&lt;=60%),"Moderado", IF(AND(J10&lt;=60%,L10&lt;=60%),"Moderado", IF(AND(J10&lt;=80%,L10&lt;=60%),"Alto", IF(AND(J10&lt;=100%,L10&lt;=60%),"Alto", IF(AND(J10&lt;=20%,L10&lt;=80%),"Alto", IF(AND(J10&lt;=40%,L10&lt;=80%),"Alto", IF(AND(J10&lt;=60%,L10&lt;=80%),"Alto", IF(AND(J10&lt;=80%,L10&lt;=80%),"Alto", IF(AND(J10&lt;=100%,L10&lt;=80%),"Alto", IF(AND(J10&lt;=20%,L10&lt;=100%),"Extremo", IF(AND(J10&lt;=40%,L10&lt;=100%),"Extremo", IF(AND(J10&lt;=60%,L10&lt;=100%),"Extremo", IF(AND(J10&lt;=80%,L10&lt;=100%),"Extremo", IF(AND(J10&lt;=100%,L10&lt;=100%),"Extremo","")))))))))))))))))))))))))</f>
        <v>Alto</v>
      </c>
      <c r="N10" s="3" t="s">
        <v>62</v>
      </c>
      <c r="O10" s="27" t="s">
        <v>212</v>
      </c>
      <c r="P10" s="3" t="s">
        <v>213</v>
      </c>
      <c r="Q10" s="3" t="s">
        <v>65</v>
      </c>
      <c r="R10" s="5">
        <f t="shared" ref="R10:R17" si="0">IF(P10="Preventivo",25%,IF(P10="Detectivo",15%,IF(P10="Correctivo",10%,0)))+IF(Q10="Manual",15%,IF(Q10="Automático",25%))</f>
        <v>0.3</v>
      </c>
      <c r="S10" s="3" t="s">
        <v>66</v>
      </c>
      <c r="T10" s="3" t="s">
        <v>67</v>
      </c>
      <c r="U10" s="3" t="s">
        <v>68</v>
      </c>
      <c r="V10" s="44" t="str">
        <f>E10</f>
        <v>Probabilidad de afectaciòn reputacional que los servicios ofrecidos por el IMRD no cumplan con las expectativas de la comunidad y grupos de valor</v>
      </c>
      <c r="W10" s="3" t="s">
        <v>24</v>
      </c>
      <c r="X10" s="5">
        <f>+J10</f>
        <v>0.2</v>
      </c>
      <c r="Y10" s="3" t="str">
        <f t="shared" ref="Y10:Y17" si="1">N10</f>
        <v xml:space="preserve">Control No.1
</v>
      </c>
      <c r="Z10" s="5">
        <f t="shared" ref="Z10:Z17" si="2">+R10</f>
        <v>0.3</v>
      </c>
      <c r="AA10" s="5">
        <f t="shared" ref="AA10:AA17" si="3">+X10*Z10</f>
        <v>0.06</v>
      </c>
      <c r="AB10" s="48">
        <f>+X10-AA10</f>
        <v>0.14000000000000001</v>
      </c>
      <c r="AC10" s="49">
        <f>+IF(P11="Correctivo",X11-AA11,L10)</f>
        <v>0.8</v>
      </c>
      <c r="AD10" s="50">
        <f>+AB10</f>
        <v>0.14000000000000001</v>
      </c>
      <c r="AE10" s="50">
        <f>IF(P11="Correctivo",X11-AA11,L10)</f>
        <v>0.8</v>
      </c>
      <c r="AF10" s="51" t="str">
        <f>IF(AND(AD10&lt;=20%,AE10&lt;=20%),"Bajo", IF(AND(AD10&lt;=40%,AE10&lt;=20%),"Bajo", IF(AND(AD10&lt;=60%,AE10&lt;=20%),"Moderado", IF(AND(AD10&lt;=80%,AE10&lt;=20%),"Moderado", IF(AND(AD10&lt;=100%,AE10&lt;=20%),"Alto", IF(AND(AD10&lt;=20%,AE10&lt;=40%),"Bajo", IF(AND(AD10&lt;=40%,AE10&lt;=40%),"Moderado", IF(AND(AD10&lt;=60%,AE10&lt;=40%),"Moderado", IF(AND(AD10&lt;=80%,AE10&lt;=40%),"Moderado", IF(AND(AD10&lt;=100%,AE10&lt;=40%),"Alto", IF(AND(AD10&lt;=20%,AE10&lt;=60%),"Moderado", IF(AND(AD10&lt;=40%,AE10&lt;=60%),"Moderado", IF(AND(AD10&lt;=60%,AE10&lt;=60%),"Moderado", IF(AND(AD10&lt;=80%,AE10&lt;=60%),"Alto", IF(AND(AD10&lt;=100%,AE10&lt;=60%),"Alto", IF(AND(AD10&lt;=20%,AE10&lt;=80%),"Alto", IF(AND(AD10&lt;=40%,AE10&lt;=80%),"Alto", IF(AND(AD10&lt;=60%,AE10&lt;=80%),"Alto", IF(AND(AD10&lt;=80%,AE10&lt;=80%),"Alto", IF(AND(AD10&lt;=100%,AE10&lt;=80%),"Alto", IF(AND(AD10&lt;=20%,AE10&lt;=100%),"Extremo", IF(AND(AD10&lt;=40%,AE10&lt;=100%),"Extremo", IF(AND(AD10&lt;=60%,AE10&lt;=100%),"Extremo", IF(AND(AD10&lt;=80%,AE10&lt;=100%),"Extremo", IF(AND(AD10&lt;=100%,AE10&lt;=100%),"Extremo","")))))))))))))))))))))))))</f>
        <v>Alto</v>
      </c>
      <c r="AG10" s="52" t="str">
        <f>+IF(AF10="Bajo","Asumir el riesgo, Reducir el riesgo",IF(AF10="Moderado","Asumir el riesgo, Reducir el riesgo",IF(AF10="Alto","Evitar, compartir o transferir","Eliminar o reducir el riesgo")))</f>
        <v>Evitar, compartir o transferir</v>
      </c>
      <c r="AH10" s="29" t="s">
        <v>214</v>
      </c>
      <c r="AI10" s="31" t="s">
        <v>215</v>
      </c>
      <c r="AJ10" s="47">
        <v>45748</v>
      </c>
      <c r="AK10" s="47" t="s">
        <v>310</v>
      </c>
      <c r="AL10" s="31"/>
      <c r="AM10" s="31"/>
    </row>
    <row r="11" spans="1:39" ht="121.5" customHeight="1" x14ac:dyDescent="0.25">
      <c r="A11" s="30"/>
      <c r="B11" s="30"/>
      <c r="C11" s="30"/>
      <c r="D11" s="30"/>
      <c r="E11" s="30"/>
      <c r="F11" s="30"/>
      <c r="G11" s="30"/>
      <c r="H11" s="30"/>
      <c r="I11" s="30"/>
      <c r="J11" s="30"/>
      <c r="K11" s="30"/>
      <c r="L11" s="30"/>
      <c r="M11" s="30"/>
      <c r="N11" s="3" t="s">
        <v>70</v>
      </c>
      <c r="O11" s="27" t="s">
        <v>216</v>
      </c>
      <c r="P11" s="3" t="s">
        <v>213</v>
      </c>
      <c r="Q11" s="3" t="s">
        <v>65</v>
      </c>
      <c r="R11" s="5">
        <f t="shared" si="0"/>
        <v>0.3</v>
      </c>
      <c r="S11" s="3" t="s">
        <v>66</v>
      </c>
      <c r="T11" s="3" t="s">
        <v>67</v>
      </c>
      <c r="U11" s="3" t="s">
        <v>68</v>
      </c>
      <c r="V11" s="30"/>
      <c r="W11" s="3" t="s">
        <v>26</v>
      </c>
      <c r="X11" s="5">
        <f>+L10</f>
        <v>0.8</v>
      </c>
      <c r="Y11" s="3" t="str">
        <f t="shared" si="1"/>
        <v xml:space="preserve">Control No.2
</v>
      </c>
      <c r="Z11" s="5">
        <f t="shared" si="2"/>
        <v>0.3</v>
      </c>
      <c r="AA11" s="5">
        <f t="shared" si="3"/>
        <v>0.24</v>
      </c>
      <c r="AB11" s="30"/>
      <c r="AC11" s="30"/>
      <c r="AD11" s="30"/>
      <c r="AE11" s="30"/>
      <c r="AF11" s="30"/>
      <c r="AG11" s="30"/>
      <c r="AH11" s="30"/>
      <c r="AI11" s="30"/>
      <c r="AJ11" s="30"/>
      <c r="AK11" s="30"/>
      <c r="AL11" s="30"/>
      <c r="AM11" s="30"/>
    </row>
    <row r="12" spans="1:39" ht="135.75" customHeight="1" x14ac:dyDescent="0.25">
      <c r="A12" s="43">
        <v>2</v>
      </c>
      <c r="B12" s="84" t="s">
        <v>155</v>
      </c>
      <c r="C12" s="44" t="s">
        <v>217</v>
      </c>
      <c r="D12" s="44" t="s">
        <v>218</v>
      </c>
      <c r="E12" s="87" t="s">
        <v>219</v>
      </c>
      <c r="F12" s="44" t="s">
        <v>57</v>
      </c>
      <c r="G12" s="44" t="s">
        <v>74</v>
      </c>
      <c r="H12" s="42" t="s">
        <v>59</v>
      </c>
      <c r="I12" s="31" t="s">
        <v>60</v>
      </c>
      <c r="J12" s="50">
        <f>IF(I12="Muy Baja",20%,IF(I12="Baja",40%,IF(I12="Media",60%,IF(I12="Alta",80%,IF(I12="Muy Alta",100%,"Error en datos")))))</f>
        <v>0.2</v>
      </c>
      <c r="K12" s="31" t="s">
        <v>61</v>
      </c>
      <c r="L12" s="50">
        <f>IF(K12="Leve",20%,IF(K12="Menor",40%,IF(K12="Moderado",60%,IF(K12="Mayor",80%,100%))))</f>
        <v>0.6</v>
      </c>
      <c r="M12" s="51" t="str">
        <f>IF(AND(J12&lt;=20%,L12&lt;=20%),"Bajo", IF(AND(J12&lt;=40%,L12&lt;=20%),"Bajo", IF(AND(J12&lt;=60%,L12&lt;=20%),"Moderado", IF(AND(J12&lt;=80%,L12&lt;=20%),"Moderado", IF(AND(J12&lt;=100%,L12&lt;=20%),"Alto", IF(AND(J12&lt;=20%,L12&lt;=40%),"Bajo", IF(AND(J12&lt;=40%,L12&lt;=40%),"Moderado", IF(AND(J12&lt;=60%,L12&lt;=40%),"Moderado", IF(AND(J12&lt;=80%,L12&lt;=40%),"Moderado", IF(AND(J12&lt;=100%,L12&lt;=40%),"Alto", IF(AND(J12&lt;=20%,L12&lt;=60%),"Moderado", IF(AND(J12&lt;=40%,L12&lt;=60%),"Moderado", IF(AND(J12&lt;=60%,L12&lt;=60%),"Moderado", IF(AND(J12&lt;=80%,L12&lt;=60%),"Alto", IF(AND(J12&lt;=100%,L12&lt;=60%),"Alto", IF(AND(J12&lt;=20%,L12&lt;=80%),"Alto", IF(AND(J12&lt;=40%,L12&lt;=80%),"Alto", IF(AND(J12&lt;=60%,L12&lt;=80%),"Alto", IF(AND(J12&lt;=80%,L12&lt;=80%),"Alto", IF(AND(J12&lt;=100%,L12&lt;=80%),"Alto", IF(AND(J12&lt;=20%,L12&lt;=100%),"Extremo", IF(AND(J12&lt;=40%,L12&lt;=100%),"Extremo", IF(AND(J12&lt;=60%,L12&lt;=100%),"Extremo", IF(AND(J12&lt;=80%,L12&lt;=100%),"Extremo", IF(AND(J12&lt;=100%,L12&lt;=100%),"Extremo","")))))))))))))))))))))))))</f>
        <v>Moderado</v>
      </c>
      <c r="N12" s="3" t="s">
        <v>62</v>
      </c>
      <c r="O12" s="27" t="s">
        <v>220</v>
      </c>
      <c r="P12" s="3" t="s">
        <v>64</v>
      </c>
      <c r="Q12" s="3" t="s">
        <v>65</v>
      </c>
      <c r="R12" s="5">
        <f t="shared" si="0"/>
        <v>0.4</v>
      </c>
      <c r="S12" s="3" t="s">
        <v>66</v>
      </c>
      <c r="T12" s="3" t="s">
        <v>67</v>
      </c>
      <c r="U12" s="3" t="s">
        <v>68</v>
      </c>
      <c r="V12" s="44" t="str">
        <f>E12</f>
        <v>Probabilidad de afectación reputacional y económica por el incumplimiento en metas de cobertura de servicios frente a los resultados esperados en los programas y oferta institucional.</v>
      </c>
      <c r="W12" s="3" t="s">
        <v>24</v>
      </c>
      <c r="X12" s="5">
        <f>+J12</f>
        <v>0.2</v>
      </c>
      <c r="Y12" s="3" t="str">
        <f t="shared" si="1"/>
        <v xml:space="preserve">Control No.1
</v>
      </c>
      <c r="Z12" s="5">
        <f t="shared" si="2"/>
        <v>0.4</v>
      </c>
      <c r="AA12" s="5">
        <f t="shared" si="3"/>
        <v>8.0000000000000016E-2</v>
      </c>
      <c r="AB12" s="48">
        <f>+X12-AA12</f>
        <v>0.12</v>
      </c>
      <c r="AC12" s="49">
        <f>+IF(P13="Correctivo",X13-AA13,L12)</f>
        <v>0.6</v>
      </c>
      <c r="AD12" s="50">
        <f>+AB12</f>
        <v>0.12</v>
      </c>
      <c r="AE12" s="50">
        <f>IF(P13="Correctivo",X13-AA13,L12)</f>
        <v>0.6</v>
      </c>
      <c r="AF12" s="51" t="str">
        <f>IF(AND(AD12&lt;=20%,AE12&lt;=20%),"Bajo", IF(AND(AD12&lt;=40%,AE12&lt;=20%),"Bajo", IF(AND(AD12&lt;=60%,AE12&lt;=20%),"Moderado", IF(AND(AD12&lt;=80%,AE12&lt;=20%),"Moderado", IF(AND(AD12&lt;=100%,AE12&lt;=20%),"Alto", IF(AND(AD12&lt;=20%,AE12&lt;=40%),"Bajo", IF(AND(AD12&lt;=40%,AE12&lt;=40%),"Moderado", IF(AND(AD12&lt;=60%,AE12&lt;=40%),"Moderado", IF(AND(AD12&lt;=80%,AE12&lt;=40%),"Moderado", IF(AND(AD12&lt;=100%,AE12&lt;=40%),"Alto", IF(AND(AD12&lt;=20%,AE12&lt;=60%),"Moderado", IF(AND(AD12&lt;=40%,AE12&lt;=60%),"Moderado", IF(AND(AD12&lt;=60%,AE12&lt;=60%),"Moderado", IF(AND(AD12&lt;=80%,AE12&lt;=60%),"Alto", IF(AND(AD12&lt;=100%,AE12&lt;=60%),"Alto", IF(AND(AD12&lt;=20%,AE12&lt;=80%),"Alto", IF(AND(AD12&lt;=40%,AE12&lt;=80%),"Alto", IF(AND(AD12&lt;=60%,AE12&lt;=80%),"Alto", IF(AND(AD12&lt;=80%,AE12&lt;=80%),"Alto", IF(AND(AD12&lt;=100%,AE12&lt;=80%),"Alto", IF(AND(AD12&lt;=20%,AE12&lt;=100%),"Extremo", IF(AND(AD12&lt;=40%,AE12&lt;=100%),"Extremo", IF(AND(AD12&lt;=60%,AE12&lt;=100%),"Extremo", IF(AND(AD12&lt;=80%,AE12&lt;=100%),"Extremo", IF(AND(AD12&lt;=100%,AE12&lt;=100%),"Extremo","")))))))))))))))))))))))))</f>
        <v>Moderado</v>
      </c>
      <c r="AG12" s="52" t="str">
        <f>+IF(AF12="Bajo","Asumir el riesgo, Reducir el riesgo",IF(AF12="Moderado","Asumir el riesgo, Reducir el riesgo",IF(AF12="Alto","Evitar, compartir o transferir","Eliminar o reducir el riesgo")))</f>
        <v>Asumir el riesgo, Reducir el riesgo</v>
      </c>
      <c r="AH12" s="29" t="s">
        <v>221</v>
      </c>
      <c r="AI12" s="31" t="s">
        <v>222</v>
      </c>
      <c r="AJ12" s="47">
        <v>45748</v>
      </c>
      <c r="AK12" s="47" t="s">
        <v>310</v>
      </c>
      <c r="AL12" s="31"/>
      <c r="AM12" s="31"/>
    </row>
    <row r="13" spans="1:39" ht="135.75" customHeight="1" x14ac:dyDescent="0.25">
      <c r="A13" s="30"/>
      <c r="B13" s="30"/>
      <c r="C13" s="30"/>
      <c r="D13" s="30"/>
      <c r="E13" s="30"/>
      <c r="F13" s="30"/>
      <c r="G13" s="30"/>
      <c r="H13" s="30"/>
      <c r="I13" s="30"/>
      <c r="J13" s="30"/>
      <c r="K13" s="30"/>
      <c r="L13" s="30"/>
      <c r="M13" s="30"/>
      <c r="N13" s="3" t="s">
        <v>70</v>
      </c>
      <c r="O13" s="27" t="s">
        <v>223</v>
      </c>
      <c r="P13" s="3" t="s">
        <v>64</v>
      </c>
      <c r="Q13" s="3" t="s">
        <v>65</v>
      </c>
      <c r="R13" s="5">
        <f t="shared" si="0"/>
        <v>0.4</v>
      </c>
      <c r="S13" s="3" t="s">
        <v>66</v>
      </c>
      <c r="T13" s="3" t="s">
        <v>67</v>
      </c>
      <c r="U13" s="3" t="s">
        <v>68</v>
      </c>
      <c r="V13" s="30"/>
      <c r="W13" s="3" t="s">
        <v>26</v>
      </c>
      <c r="X13" s="5">
        <f>+L12</f>
        <v>0.6</v>
      </c>
      <c r="Y13" s="3" t="str">
        <f t="shared" si="1"/>
        <v xml:space="preserve">Control No.2
</v>
      </c>
      <c r="Z13" s="5">
        <f t="shared" si="2"/>
        <v>0.4</v>
      </c>
      <c r="AA13" s="5">
        <f t="shared" si="3"/>
        <v>0.24</v>
      </c>
      <c r="AB13" s="30"/>
      <c r="AC13" s="30"/>
      <c r="AD13" s="30"/>
      <c r="AE13" s="30"/>
      <c r="AF13" s="30"/>
      <c r="AG13" s="30"/>
      <c r="AH13" s="30"/>
      <c r="AI13" s="30"/>
      <c r="AJ13" s="30"/>
      <c r="AK13" s="30"/>
      <c r="AL13" s="30"/>
      <c r="AM13" s="30"/>
    </row>
    <row r="14" spans="1:39" ht="116.25" customHeight="1" x14ac:dyDescent="0.25">
      <c r="A14" s="43">
        <v>3</v>
      </c>
      <c r="B14" s="84" t="s">
        <v>155</v>
      </c>
      <c r="C14" s="44" t="s">
        <v>224</v>
      </c>
      <c r="D14" s="44" t="s">
        <v>225</v>
      </c>
      <c r="E14" s="87" t="s">
        <v>226</v>
      </c>
      <c r="F14" s="44" t="s">
        <v>169</v>
      </c>
      <c r="G14" s="44" t="s">
        <v>170</v>
      </c>
      <c r="H14" s="42" t="s">
        <v>59</v>
      </c>
      <c r="I14" s="31" t="s">
        <v>60</v>
      </c>
      <c r="J14" s="50">
        <f>IF(I14="Muy Baja",20%,IF(I14="Baja",40%,IF(I14="Media",60%,IF(I14="Alta",80%,IF(I14="Muy Alta",100%,"Error en datos")))))</f>
        <v>0.2</v>
      </c>
      <c r="K14" s="31" t="s">
        <v>90</v>
      </c>
      <c r="L14" s="50">
        <f>IF(K14="Leve",20%,IF(K14="Menor",40%,IF(K14="Moderado",60%,IF(K14="Mayor",80%,100%))))</f>
        <v>1</v>
      </c>
      <c r="M14" s="51" t="str">
        <f>IF(AND(J14&lt;=20%,L14&lt;=20%),"Bajo", IF(AND(J14&lt;=40%,L14&lt;=20%),"Bajo", IF(AND(J14&lt;=60%,L14&lt;=20%),"Moderado", IF(AND(J14&lt;=80%,L14&lt;=20%),"Moderado", IF(AND(J14&lt;=100%,L14&lt;=20%),"Alto", IF(AND(J14&lt;=20%,L14&lt;=40%),"Bajo", IF(AND(J14&lt;=40%,L14&lt;=40%),"Moderado", IF(AND(J14&lt;=60%,L14&lt;=40%),"Moderado", IF(AND(J14&lt;=80%,L14&lt;=40%),"Moderado", IF(AND(J14&lt;=100%,L14&lt;=40%),"Alto", IF(AND(J14&lt;=20%,L14&lt;=60%),"Moderado", IF(AND(J14&lt;=40%,L14&lt;=60%),"Moderado", IF(AND(J14&lt;=60%,L14&lt;=60%),"Moderado", IF(AND(J14&lt;=80%,L14&lt;=60%),"Alto", IF(AND(J14&lt;=100%,L14&lt;=60%),"Alto", IF(AND(J14&lt;=20%,L14&lt;=80%),"Alto", IF(AND(J14&lt;=40%,L14&lt;=80%),"Alto", IF(AND(J14&lt;=60%,L14&lt;=80%),"Alto", IF(AND(J14&lt;=80%,L14&lt;=80%),"Alto", IF(AND(J14&lt;=100%,L14&lt;=80%),"Alto", IF(AND(J14&lt;=20%,L14&lt;=100%),"Extremo", IF(AND(J14&lt;=40%,L14&lt;=100%),"Extremo", IF(AND(J14&lt;=60%,L14&lt;=100%),"Extremo", IF(AND(J14&lt;=80%,L14&lt;=100%),"Extremo", IF(AND(J14&lt;=100%,L14&lt;=100%),"Extremo","")))))))))))))))))))))))))</f>
        <v>Extremo</v>
      </c>
      <c r="N14" s="3" t="s">
        <v>62</v>
      </c>
      <c r="O14" s="27" t="s">
        <v>227</v>
      </c>
      <c r="P14" s="3" t="s">
        <v>64</v>
      </c>
      <c r="Q14" s="3" t="s">
        <v>65</v>
      </c>
      <c r="R14" s="5">
        <f t="shared" si="0"/>
        <v>0.4</v>
      </c>
      <c r="S14" s="3" t="s">
        <v>66</v>
      </c>
      <c r="T14" s="3" t="s">
        <v>67</v>
      </c>
      <c r="U14" s="3" t="s">
        <v>228</v>
      </c>
      <c r="V14" s="44" t="str">
        <f>E14</f>
        <v>Probabilidad de afectaciòn reputacional y económica por realizar cobros a la comunidad por servicios o trámites que son gratuitos en el IMRD.</v>
      </c>
      <c r="W14" s="3" t="s">
        <v>24</v>
      </c>
      <c r="X14" s="5">
        <f>+J14</f>
        <v>0.2</v>
      </c>
      <c r="Y14" s="3" t="str">
        <f t="shared" si="1"/>
        <v xml:space="preserve">Control No.1
</v>
      </c>
      <c r="Z14" s="5">
        <f t="shared" si="2"/>
        <v>0.4</v>
      </c>
      <c r="AA14" s="5">
        <f t="shared" si="3"/>
        <v>8.0000000000000016E-2</v>
      </c>
      <c r="AB14" s="48">
        <f>+X14-AA14</f>
        <v>0.12</v>
      </c>
      <c r="AC14" s="49">
        <f>+IF(P15="Correctivo",X15-AA15,L14)</f>
        <v>1</v>
      </c>
      <c r="AD14" s="50">
        <f>+AB14</f>
        <v>0.12</v>
      </c>
      <c r="AE14" s="50">
        <f>IF(P15="Correctivo",X15-AA15,L14)</f>
        <v>1</v>
      </c>
      <c r="AF14" s="51" t="str">
        <f>IF(AND(AD14&lt;=20%,AE14&lt;=20%),"Bajo", IF(AND(AD14&lt;=40%,AE14&lt;=20%),"Bajo", IF(AND(AD14&lt;=60%,AE14&lt;=20%),"Moderado", IF(AND(AD14&lt;=80%,AE14&lt;=20%),"Moderado", IF(AND(AD14&lt;=100%,AE14&lt;=20%),"Alto", IF(AND(AD14&lt;=20%,AE14&lt;=40%),"Bajo", IF(AND(AD14&lt;=40%,AE14&lt;=40%),"Moderado", IF(AND(AD14&lt;=60%,AE14&lt;=40%),"Moderado", IF(AND(AD14&lt;=80%,AE14&lt;=40%),"Moderado", IF(AND(AD14&lt;=100%,AE14&lt;=40%),"Alto", IF(AND(AD14&lt;=20%,AE14&lt;=60%),"Moderado", IF(AND(AD14&lt;=40%,AE14&lt;=60%),"Moderado", IF(AND(AD14&lt;=60%,AE14&lt;=60%),"Moderado", IF(AND(AD14&lt;=80%,AE14&lt;=60%),"Alto", IF(AND(AD14&lt;=100%,AE14&lt;=60%),"Alto", IF(AND(AD14&lt;=20%,AE14&lt;=80%),"Alto", IF(AND(AD14&lt;=40%,AE14&lt;=80%),"Alto", IF(AND(AD14&lt;=60%,AE14&lt;=80%),"Alto", IF(AND(AD14&lt;=80%,AE14&lt;=80%),"Alto", IF(AND(AD14&lt;=100%,AE14&lt;=80%),"Alto", IF(AND(AD14&lt;=20%,AE14&lt;=100%),"Extremo", IF(AND(AD14&lt;=40%,AE14&lt;=100%),"Extremo", IF(AND(AD14&lt;=60%,AE14&lt;=100%),"Extremo", IF(AND(AD14&lt;=80%,AE14&lt;=100%),"Extremo", IF(AND(AD14&lt;=100%,AE14&lt;=100%),"Extremo","")))))))))))))))))))))))))</f>
        <v>Extremo</v>
      </c>
      <c r="AG14" s="52" t="str">
        <f>+IF(AF14="Bajo","Asumir el riesgo, Reducir el riesgo",IF(AF14="Moderado","Asumir el riesgo, Reducir el riesgo",IF(AF14="Alto","Evitar, compartir o transferir","Eliminar o reducir el riesgo")))</f>
        <v>Eliminar o reducir el riesgo</v>
      </c>
      <c r="AH14" s="29" t="s">
        <v>229</v>
      </c>
      <c r="AI14" s="31" t="s">
        <v>230</v>
      </c>
      <c r="AJ14" s="47">
        <v>45748</v>
      </c>
      <c r="AK14" s="47" t="s">
        <v>310</v>
      </c>
      <c r="AL14" s="31"/>
      <c r="AM14" s="31"/>
    </row>
    <row r="15" spans="1:39" ht="116.25" customHeight="1" x14ac:dyDescent="0.25">
      <c r="A15" s="30"/>
      <c r="B15" s="30"/>
      <c r="C15" s="30"/>
      <c r="D15" s="30"/>
      <c r="E15" s="30"/>
      <c r="F15" s="30"/>
      <c r="G15" s="30"/>
      <c r="H15" s="30"/>
      <c r="I15" s="30"/>
      <c r="J15" s="30"/>
      <c r="K15" s="30"/>
      <c r="L15" s="30"/>
      <c r="M15" s="30"/>
      <c r="N15" s="3" t="s">
        <v>70</v>
      </c>
      <c r="O15" s="27" t="s">
        <v>231</v>
      </c>
      <c r="P15" s="3" t="s">
        <v>64</v>
      </c>
      <c r="Q15" s="3" t="s">
        <v>65</v>
      </c>
      <c r="R15" s="5">
        <f t="shared" si="0"/>
        <v>0.4</v>
      </c>
      <c r="S15" s="3" t="s">
        <v>66</v>
      </c>
      <c r="T15" s="3" t="s">
        <v>67</v>
      </c>
      <c r="U15" s="3" t="s">
        <v>68</v>
      </c>
      <c r="V15" s="30"/>
      <c r="W15" s="3" t="s">
        <v>26</v>
      </c>
      <c r="X15" s="5">
        <f>+L14</f>
        <v>1</v>
      </c>
      <c r="Y15" s="3" t="str">
        <f t="shared" si="1"/>
        <v xml:space="preserve">Control No.2
</v>
      </c>
      <c r="Z15" s="5">
        <f t="shared" si="2"/>
        <v>0.4</v>
      </c>
      <c r="AA15" s="5">
        <f t="shared" si="3"/>
        <v>0.4</v>
      </c>
      <c r="AB15" s="30"/>
      <c r="AC15" s="30"/>
      <c r="AD15" s="30"/>
      <c r="AE15" s="30"/>
      <c r="AF15" s="30"/>
      <c r="AG15" s="30"/>
      <c r="AH15" s="30"/>
      <c r="AI15" s="30"/>
      <c r="AJ15" s="30"/>
      <c r="AK15" s="30"/>
      <c r="AL15" s="30"/>
      <c r="AM15" s="30"/>
    </row>
    <row r="16" spans="1:39" ht="116.25" customHeight="1" x14ac:dyDescent="0.25">
      <c r="A16" s="43">
        <v>4</v>
      </c>
      <c r="B16" s="84" t="s">
        <v>53</v>
      </c>
      <c r="C16" s="44" t="s">
        <v>232</v>
      </c>
      <c r="D16" s="44" t="s">
        <v>233</v>
      </c>
      <c r="E16" s="87" t="s">
        <v>234</v>
      </c>
      <c r="F16" s="44" t="s">
        <v>235</v>
      </c>
      <c r="G16" s="44" t="s">
        <v>74</v>
      </c>
      <c r="H16" s="42" t="s">
        <v>59</v>
      </c>
      <c r="I16" s="31" t="s">
        <v>60</v>
      </c>
      <c r="J16" s="50">
        <f>IF(I16="Muy Baja",20%,IF(I16="Baja",40%,IF(I16="Media",60%,IF(I16="Alta",80%,IF(I16="Muy Alta",100%,"Error en datos")))))</f>
        <v>0.2</v>
      </c>
      <c r="K16" s="31" t="s">
        <v>84</v>
      </c>
      <c r="L16" s="50">
        <f>IF(K16="Leve",20%,IF(K16="Menor",40%,IF(K16="Moderado",60%,IF(K16="Mayor",80%,100%))))</f>
        <v>0.8</v>
      </c>
      <c r="M16" s="51" t="str">
        <f>IF(AND(J16&lt;=20%,L16&lt;=20%),"Bajo", IF(AND(J16&lt;=40%,L16&lt;=20%),"Bajo", IF(AND(J16&lt;=60%,L16&lt;=20%),"Moderado", IF(AND(J16&lt;=80%,L16&lt;=20%),"Moderado", IF(AND(J16&lt;=100%,L16&lt;=20%),"Alto", IF(AND(J16&lt;=20%,L16&lt;=40%),"Bajo", IF(AND(J16&lt;=40%,L16&lt;=40%),"Moderado", IF(AND(J16&lt;=60%,L16&lt;=40%),"Moderado", IF(AND(J16&lt;=80%,L16&lt;=40%),"Moderado", IF(AND(J16&lt;=100%,L16&lt;=40%),"Alto", IF(AND(J16&lt;=20%,L16&lt;=60%),"Moderado", IF(AND(J16&lt;=40%,L16&lt;=60%),"Moderado", IF(AND(J16&lt;=60%,L16&lt;=60%),"Moderado", IF(AND(J16&lt;=80%,L16&lt;=60%),"Alto", IF(AND(J16&lt;=100%,L16&lt;=60%),"Alto", IF(AND(J16&lt;=20%,L16&lt;=80%),"Alto", IF(AND(J16&lt;=40%,L16&lt;=80%),"Alto", IF(AND(J16&lt;=60%,L16&lt;=80%),"Alto", IF(AND(J16&lt;=80%,L16&lt;=80%),"Alto", IF(AND(J16&lt;=100%,L16&lt;=80%),"Alto", IF(AND(J16&lt;=20%,L16&lt;=100%),"Extremo", IF(AND(J16&lt;=40%,L16&lt;=100%),"Extremo", IF(AND(J16&lt;=60%,L16&lt;=100%),"Extremo", IF(AND(J16&lt;=80%,L16&lt;=100%),"Extremo", IF(AND(J16&lt;=100%,L16&lt;=100%),"Extremo","")))))))))))))))))))))))))</f>
        <v>Alto</v>
      </c>
      <c r="N16" s="3" t="s">
        <v>62</v>
      </c>
      <c r="O16" s="27" t="s">
        <v>236</v>
      </c>
      <c r="P16" s="3" t="s">
        <v>64</v>
      </c>
      <c r="Q16" s="3" t="s">
        <v>65</v>
      </c>
      <c r="R16" s="5">
        <f t="shared" si="0"/>
        <v>0.4</v>
      </c>
      <c r="S16" s="3" t="s">
        <v>66</v>
      </c>
      <c r="T16" s="3" t="s">
        <v>67</v>
      </c>
      <c r="U16" s="3" t="s">
        <v>68</v>
      </c>
      <c r="V16" s="44" t="str">
        <f>E16</f>
        <v>Probabilidad de afectacón reputacional por ausencia de información de deportistas o beneficarios que permita el seguimiento y monitoreo de progresos deportivos.</v>
      </c>
      <c r="W16" s="3" t="s">
        <v>24</v>
      </c>
      <c r="X16" s="5">
        <f>+J16</f>
        <v>0.2</v>
      </c>
      <c r="Y16" s="3" t="str">
        <f t="shared" si="1"/>
        <v xml:space="preserve">Control No.1
</v>
      </c>
      <c r="Z16" s="5">
        <f t="shared" si="2"/>
        <v>0.4</v>
      </c>
      <c r="AA16" s="5">
        <f t="shared" si="3"/>
        <v>8.0000000000000016E-2</v>
      </c>
      <c r="AB16" s="48">
        <f>+X16-AA16</f>
        <v>0.12</v>
      </c>
      <c r="AC16" s="49">
        <f>+IF(P17="Correctivo",X17-AA17,L16)</f>
        <v>0.8</v>
      </c>
      <c r="AD16" s="50">
        <f>+AB16</f>
        <v>0.12</v>
      </c>
      <c r="AE16" s="50">
        <f>IF(P17="Correctivo",X17-AA17,L16)</f>
        <v>0.8</v>
      </c>
      <c r="AF16" s="51" t="str">
        <f>IF(AND(AD16&lt;=20%,AE16&lt;=20%),"Bajo", IF(AND(AD16&lt;=40%,AE16&lt;=20%),"Bajo", IF(AND(AD16&lt;=60%,AE16&lt;=20%),"Moderado", IF(AND(AD16&lt;=80%,AE16&lt;=20%),"Moderado", IF(AND(AD16&lt;=100%,AE16&lt;=20%),"Alto", IF(AND(AD16&lt;=20%,AE16&lt;=40%),"Bajo", IF(AND(AD16&lt;=40%,AE16&lt;=40%),"Moderado", IF(AND(AD16&lt;=60%,AE16&lt;=40%),"Moderado", IF(AND(AD16&lt;=80%,AE16&lt;=40%),"Moderado", IF(AND(AD16&lt;=100%,AE16&lt;=40%),"Alto", IF(AND(AD16&lt;=20%,AE16&lt;=60%),"Moderado", IF(AND(AD16&lt;=40%,AE16&lt;=60%),"Moderado", IF(AND(AD16&lt;=60%,AE16&lt;=60%),"Moderado", IF(AND(AD16&lt;=80%,AE16&lt;=60%),"Alto", IF(AND(AD16&lt;=100%,AE16&lt;=60%),"Alto", IF(AND(AD16&lt;=20%,AE16&lt;=80%),"Alto", IF(AND(AD16&lt;=40%,AE16&lt;=80%),"Alto", IF(AND(AD16&lt;=60%,AE16&lt;=80%),"Alto", IF(AND(AD16&lt;=80%,AE16&lt;=80%),"Alto", IF(AND(AD16&lt;=100%,AE16&lt;=80%),"Alto", IF(AND(AD16&lt;=20%,AE16&lt;=100%),"Extremo", IF(AND(AD16&lt;=40%,AE16&lt;=100%),"Extremo", IF(AND(AD16&lt;=60%,AE16&lt;=100%),"Extremo", IF(AND(AD16&lt;=80%,AE16&lt;=100%),"Extremo", IF(AND(AD16&lt;=100%,AE16&lt;=100%),"Extremo","")))))))))))))))))))))))))</f>
        <v>Alto</v>
      </c>
      <c r="AG16" s="52" t="str">
        <f>+IF(AF16="Bajo","Asumir el riesgo, Reducir el riesgo",IF(AF16="Moderado","Asumir el riesgo, Reducir el riesgo",IF(AF16="Alto","Evitar, compartir o transferir","Eliminar o reducir el riesgo")))</f>
        <v>Evitar, compartir o transferir</v>
      </c>
      <c r="AH16" s="29" t="s">
        <v>237</v>
      </c>
      <c r="AI16" s="31" t="s">
        <v>230</v>
      </c>
      <c r="AJ16" s="47">
        <v>45748</v>
      </c>
      <c r="AK16" s="47" t="s">
        <v>310</v>
      </c>
      <c r="AL16" s="31"/>
      <c r="AM16" s="31"/>
    </row>
    <row r="17" spans="1:39" ht="60" customHeight="1" x14ac:dyDescent="0.25">
      <c r="A17" s="30"/>
      <c r="B17" s="30"/>
      <c r="C17" s="30"/>
      <c r="D17" s="30"/>
      <c r="E17" s="30"/>
      <c r="F17" s="30"/>
      <c r="G17" s="30"/>
      <c r="H17" s="30"/>
      <c r="I17" s="30"/>
      <c r="J17" s="30"/>
      <c r="K17" s="30"/>
      <c r="L17" s="30"/>
      <c r="M17" s="30"/>
      <c r="N17" s="3" t="s">
        <v>70</v>
      </c>
      <c r="O17" s="27" t="s">
        <v>238</v>
      </c>
      <c r="P17" s="3" t="s">
        <v>64</v>
      </c>
      <c r="Q17" s="3" t="s">
        <v>65</v>
      </c>
      <c r="R17" s="5">
        <f t="shared" si="0"/>
        <v>0.4</v>
      </c>
      <c r="S17" s="3" t="s">
        <v>66</v>
      </c>
      <c r="T17" s="3" t="s">
        <v>67</v>
      </c>
      <c r="U17" s="3" t="s">
        <v>68</v>
      </c>
      <c r="V17" s="30"/>
      <c r="W17" s="3" t="s">
        <v>26</v>
      </c>
      <c r="X17" s="5">
        <f>+L16</f>
        <v>0.8</v>
      </c>
      <c r="Y17" s="3" t="str">
        <f t="shared" si="1"/>
        <v xml:space="preserve">Control No.2
</v>
      </c>
      <c r="Z17" s="5">
        <f t="shared" si="2"/>
        <v>0.4</v>
      </c>
      <c r="AA17" s="5">
        <f t="shared" si="3"/>
        <v>0.32000000000000006</v>
      </c>
      <c r="AB17" s="30"/>
      <c r="AC17" s="30"/>
      <c r="AD17" s="30"/>
      <c r="AE17" s="30"/>
      <c r="AF17" s="30"/>
      <c r="AG17" s="30"/>
      <c r="AH17" s="30"/>
      <c r="AI17" s="30"/>
      <c r="AJ17" s="30"/>
      <c r="AK17" s="30"/>
      <c r="AL17" s="30"/>
      <c r="AM17" s="30"/>
    </row>
    <row r="18" spans="1:39" ht="14.25" customHeight="1" x14ac:dyDescent="0.25">
      <c r="A18" s="9" t="s">
        <v>92</v>
      </c>
      <c r="B18" s="46" t="s">
        <v>93</v>
      </c>
      <c r="C18" s="38"/>
      <c r="D18" s="11"/>
      <c r="E18" s="11"/>
      <c r="F18" s="11"/>
      <c r="G18" s="11"/>
      <c r="H18" s="11"/>
      <c r="I18" s="11"/>
      <c r="J18" s="11"/>
      <c r="K18" s="11"/>
      <c r="L18" s="11"/>
      <c r="M18" s="51"/>
      <c r="N18" s="11"/>
      <c r="O18" s="11"/>
      <c r="P18" s="11"/>
      <c r="Q18" s="11"/>
      <c r="R18" s="11"/>
      <c r="S18" s="11"/>
      <c r="T18" s="11"/>
      <c r="U18" s="11"/>
      <c r="V18" s="11"/>
      <c r="W18" s="11"/>
      <c r="X18" s="11"/>
      <c r="Y18" s="11"/>
      <c r="Z18" s="11"/>
      <c r="AA18" s="11"/>
      <c r="AB18" s="11"/>
      <c r="AC18" s="11"/>
      <c r="AD18" s="11"/>
      <c r="AE18" s="11"/>
      <c r="AF18" s="51"/>
      <c r="AG18" s="11"/>
      <c r="AH18" s="11"/>
      <c r="AI18" s="11"/>
      <c r="AJ18" s="11"/>
      <c r="AK18" s="11"/>
      <c r="AL18" s="11"/>
      <c r="AM18" s="11"/>
    </row>
    <row r="19" spans="1:39" ht="14.25" customHeight="1" x14ac:dyDescent="0.25">
      <c r="A19" s="9" t="s">
        <v>94</v>
      </c>
      <c r="B19" s="46" t="s">
        <v>95</v>
      </c>
      <c r="C19" s="38"/>
      <c r="D19" s="11"/>
      <c r="E19" s="11"/>
      <c r="F19" s="11"/>
      <c r="G19" s="11"/>
      <c r="H19" s="11"/>
      <c r="I19" s="11"/>
      <c r="J19" s="11"/>
      <c r="K19" s="11"/>
      <c r="L19" s="11"/>
      <c r="M19" s="30"/>
      <c r="N19" s="11"/>
      <c r="O19" s="11"/>
      <c r="P19" s="11"/>
      <c r="Q19" s="11"/>
      <c r="R19" s="11"/>
      <c r="S19" s="11"/>
      <c r="T19" s="11"/>
      <c r="U19" s="11"/>
      <c r="V19" s="11"/>
      <c r="W19" s="11"/>
      <c r="X19" s="11"/>
      <c r="Y19" s="11"/>
      <c r="Z19" s="11"/>
      <c r="AA19" s="11"/>
      <c r="AB19" s="11"/>
      <c r="AC19" s="11"/>
      <c r="AD19" s="11"/>
      <c r="AE19" s="11"/>
      <c r="AF19" s="30"/>
      <c r="AG19" s="11"/>
      <c r="AH19" s="11"/>
      <c r="AI19" s="11"/>
      <c r="AJ19" s="11"/>
      <c r="AK19" s="11"/>
      <c r="AL19" s="11"/>
      <c r="AM19" s="11"/>
    </row>
    <row r="20" spans="1:39" ht="14.25" customHeight="1" x14ac:dyDescent="0.25">
      <c r="A20" s="9" t="s">
        <v>96</v>
      </c>
      <c r="B20" s="37">
        <v>45746</v>
      </c>
      <c r="C20" s="38"/>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4.25" customHeight="1" x14ac:dyDescent="0.25">
      <c r="A21" s="11" t="s">
        <v>97</v>
      </c>
      <c r="B21" s="12" t="s">
        <v>98</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4.2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4.2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4.2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4.2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4.2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4.2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4.2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4.2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4.2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4.2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4.2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4.2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4.2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4.2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4.2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4.2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4.2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4.2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4.2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4.2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4.2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4.2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4.2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4.2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4.2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4.2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4.2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4.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4.2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4.2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4.2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4.2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4.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4.2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4.2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4.2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4.2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4.2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4.2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4.2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4.2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4.2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4.2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4.2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4.2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4.2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4.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4.2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4.2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4.2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4.2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4.2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4.2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4.2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4.2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4.2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4.2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4.2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4.2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4.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4.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4.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4.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4.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4.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4.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4.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4.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4.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4.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4.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4.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4.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4.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4.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4.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4.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4.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4.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4.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4.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4.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4.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4.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4.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4.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4.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4.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4.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4.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4.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4.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4.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4.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4.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4.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4.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4.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4.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4.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4.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4.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4.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4.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4.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4.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4.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4.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4.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4.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4.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4.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4.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4.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4.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4.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4.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4.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4.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4.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4.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4.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4.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4.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4.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4.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4.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4.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4.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4.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4.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4.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4.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4.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4.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4.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4.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4.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4.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4.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4.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4.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4.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4.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4.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4.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4.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4.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4.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4.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4.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4.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4.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4.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4.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4.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4.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4.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4.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4.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4.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4.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4.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4.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4.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4.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4.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4.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4.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4.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4.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4.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4.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4.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4.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4.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4.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4.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4.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4.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4.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4.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4.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4.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4.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4.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4.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4.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4.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4.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4.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4.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4.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4.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4.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4.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4.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4.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4.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4.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4.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4.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4.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4.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4.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4.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4.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4.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4.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4.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4.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4.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4.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4.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4.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4.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4.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4.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4.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4.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4.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4.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4.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4.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4.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4.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4.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4.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4.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4.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4.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4.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4.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4.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4.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4.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4.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4.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4.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4.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4.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4.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4.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4.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4.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4.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4.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4.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4.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4.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4.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4.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4.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4.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4.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4.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4.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4.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4.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4.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4.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4.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4.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4.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4.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4.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4.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4.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4.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4.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4.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4.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4.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4.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4.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4.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4.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4.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4.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4.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4.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4.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4.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4.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4.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4.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4.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4.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4.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4.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4.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4.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4.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4.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4.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4.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4.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4.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4.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4.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4.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4.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4.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4.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4.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4.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4.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4.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4.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4.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4.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4.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4.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4.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4.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4.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4.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4.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4.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4.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4.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4.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4.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4.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4.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4.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4.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4.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4.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4.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4.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4.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4.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4.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4.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4.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4.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4.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4.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4.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4.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4.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4.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4.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4.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4.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4.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4.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4.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4.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4.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4.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4.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4.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4.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4.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4.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4.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4.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4.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4.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4.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4.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4.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4.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4.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4.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4.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4.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4.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4.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4.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4.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4.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4.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4.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4.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4.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4.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4.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4.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4.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4.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4.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4.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4.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4.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4.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4.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4.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4.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4.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4.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4.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4.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4.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4.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4.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4.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4.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4.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4.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4.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4.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4.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4.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4.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4.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4.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4.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4.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4.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4.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4.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4.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4.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4.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4.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4.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4.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4.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4.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4.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4.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4.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4.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4.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4.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4.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4.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4.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4.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4.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4.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4.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4.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4.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4.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4.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4.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4.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4.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4.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4.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4.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4.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4.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4.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4.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4.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4.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4.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4.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4.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4.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4.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4.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4.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4.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4.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4.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4.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4.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4.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4.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4.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4.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4.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4.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4.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4.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4.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4.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4.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4.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4.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4.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4.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4.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4.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4.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4.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4.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4.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4.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4.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4.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4.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4.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4.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4.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4.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4.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4.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4.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4.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4.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4.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4.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4.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4.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4.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4.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4.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4.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4.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4.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4.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4.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4.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4.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4.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4.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4.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4.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4.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4.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4.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4.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4.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4.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4.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4.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4.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4.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4.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4.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4.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4.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4.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4.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4.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4.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4.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4.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4.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4.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4.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4.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4.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4.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4.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4.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4.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4.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4.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4.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4.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4.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4.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4.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4.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4.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4.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4.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4.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4.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4.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4.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4.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4.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4.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4.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4.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4.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4.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4.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4.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4.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4.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4.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4.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4.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4.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4.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4.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4.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4.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4.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4.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4.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4.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4.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4.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4.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4.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4.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4.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4.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4.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4.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4.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4.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4.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4.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4.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4.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4.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4.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4.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4.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4.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4.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4.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4.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4.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4.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4.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4.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4.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4.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4.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4.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4.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4.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4.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4.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4.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4.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4.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4.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4.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4.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4.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4.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4.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4.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4.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4.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4.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4.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4.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4.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4.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4.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4.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4.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4.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4.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4.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4.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4.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4.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4.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4.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4.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4.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4.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4.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4.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4.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4.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4.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4.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4.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4.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4.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4.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4.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4.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4.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4.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4.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4.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4.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4.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4.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4.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4.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4.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4.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4.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4.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4.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4.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4.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4.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4.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4.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4.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4.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4.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4.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4.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4.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4.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4.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4.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4.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4.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4.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4.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4.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4.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4.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4.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4.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4.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4.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4.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4.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4.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4.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4.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4.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4.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4.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4.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4.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4.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4.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4.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4.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4.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4.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4.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4.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4.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4.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4.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4.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4.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4.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4.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4.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4.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4.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4.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4.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4.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4.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4.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4.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4.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4.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4.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4.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4.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4.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4.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4.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4.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4.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4.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4.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4.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4.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4.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4.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4.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4.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4.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4.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4.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4.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4.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4.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4.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4.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4.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4.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4.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4.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4.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4.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4.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4.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4.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4.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4.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4.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4.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4.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4.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4.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4.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4.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4.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4.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4.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4.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4.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4.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4.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4.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4.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4.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4.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4.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4.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4.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4.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4.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4.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4.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4.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4.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4.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4.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4.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4.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4.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4.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4.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4.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4.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4.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4.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4.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4.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4.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4.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4.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4.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4.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4.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4.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4.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4.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4.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4.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4.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4.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4.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4.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4.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4.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4.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4.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4.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4.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4.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4.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4.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4.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4.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4.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4.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4.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4.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4.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4.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4.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4.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4.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4.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4.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4.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4.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4.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4.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4.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4.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4.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4.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4.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4.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4.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4.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4.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4.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4.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4.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4.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4.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4.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4.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4.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4.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4.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4.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4.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4.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4.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4.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4.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4.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4.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4.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4.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4.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4.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4.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4.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4.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4.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4.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4.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4.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4.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4.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4.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4.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4.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4.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4.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4.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4.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4.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4.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4.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4.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4.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4.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4.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4.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4.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4.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4.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4.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4.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4.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4.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4.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4.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4.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4.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4.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4.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4.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4.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4.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4.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4.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4.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4.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4.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4.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4.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4.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4.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4.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4.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4.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4.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4.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4.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4.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4.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4.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4.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4.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4.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4.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4.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4.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4.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4.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4.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4.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4.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4.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4.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4.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4.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4.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4.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row r="995" spans="1:39" ht="14.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row>
    <row r="996" spans="1:39" ht="14.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row>
    <row r="997" spans="1:39" ht="14.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row>
    <row r="998" spans="1:39" ht="14.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row r="999" spans="1:39" ht="14.2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row>
    <row r="1000" spans="1:39" ht="14.2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row>
  </sheetData>
  <mergeCells count="157">
    <mergeCell ref="H8:H9"/>
    <mergeCell ref="I8:I9"/>
    <mergeCell ref="J8:J9"/>
    <mergeCell ref="K8:K9"/>
    <mergeCell ref="L8:L9"/>
    <mergeCell ref="M8:M9"/>
    <mergeCell ref="N8:N9"/>
    <mergeCell ref="A8:A9"/>
    <mergeCell ref="B8:B9"/>
    <mergeCell ref="C8:C9"/>
    <mergeCell ref="D8:D9"/>
    <mergeCell ref="E8:E9"/>
    <mergeCell ref="F8:F9"/>
    <mergeCell ref="G8:G9"/>
    <mergeCell ref="A1:C3"/>
    <mergeCell ref="D1:AG1"/>
    <mergeCell ref="AH1:AM1"/>
    <mergeCell ref="D2:AG2"/>
    <mergeCell ref="AH2:AM2"/>
    <mergeCell ref="D3:AG3"/>
    <mergeCell ref="AH3:AM3"/>
    <mergeCell ref="AD7:AG7"/>
    <mergeCell ref="AH7:AM7"/>
    <mergeCell ref="C4:AM4"/>
    <mergeCell ref="A5:AM5"/>
    <mergeCell ref="A6:AM6"/>
    <mergeCell ref="A7:H7"/>
    <mergeCell ref="I7:M7"/>
    <mergeCell ref="N7:U7"/>
    <mergeCell ref="V7:AC7"/>
    <mergeCell ref="O8:O9"/>
    <mergeCell ref="P8:U8"/>
    <mergeCell ref="V8:V9"/>
    <mergeCell ref="W8:X9"/>
    <mergeCell ref="Y8:Z9"/>
    <mergeCell ref="AA8:AA9"/>
    <mergeCell ref="AB8:AB9"/>
    <mergeCell ref="AJ8:AJ9"/>
    <mergeCell ref="AK8:AK9"/>
    <mergeCell ref="AL8:AL9"/>
    <mergeCell ref="AM8:AM9"/>
    <mergeCell ref="AC8:AC9"/>
    <mergeCell ref="AD8:AD9"/>
    <mergeCell ref="AE8:AE9"/>
    <mergeCell ref="AF8:AF9"/>
    <mergeCell ref="AG8:AG9"/>
    <mergeCell ref="AH8:AH9"/>
    <mergeCell ref="AI8:AI9"/>
    <mergeCell ref="AK10:AK11"/>
    <mergeCell ref="AL10:AL11"/>
    <mergeCell ref="AM10:AM11"/>
    <mergeCell ref="AB10:AB11"/>
    <mergeCell ref="AC10:AC11"/>
    <mergeCell ref="AD10:AD11"/>
    <mergeCell ref="AE10:AE11"/>
    <mergeCell ref="AF10:AF11"/>
    <mergeCell ref="AG10:AG11"/>
    <mergeCell ref="AH10:AH11"/>
    <mergeCell ref="A14:A15"/>
    <mergeCell ref="B14:B15"/>
    <mergeCell ref="C14:C15"/>
    <mergeCell ref="D14:D15"/>
    <mergeCell ref="E14:E15"/>
    <mergeCell ref="F14:F15"/>
    <mergeCell ref="G14:G15"/>
    <mergeCell ref="AI10:AI11"/>
    <mergeCell ref="AJ10:AJ11"/>
    <mergeCell ref="A10:A11"/>
    <mergeCell ref="B10:B11"/>
    <mergeCell ref="C10:C11"/>
    <mergeCell ref="D10:D11"/>
    <mergeCell ref="E10:E11"/>
    <mergeCell ref="F10:F11"/>
    <mergeCell ref="G10:G11"/>
    <mergeCell ref="H12:H13"/>
    <mergeCell ref="I12:I13"/>
    <mergeCell ref="A12:A13"/>
    <mergeCell ref="B12:B13"/>
    <mergeCell ref="AD12:AD13"/>
    <mergeCell ref="AE12:AE13"/>
    <mergeCell ref="AF12:AF13"/>
    <mergeCell ref="AG12:AG13"/>
    <mergeCell ref="M18:M19"/>
    <mergeCell ref="AI16:AI17"/>
    <mergeCell ref="AF18:AF19"/>
    <mergeCell ref="H14:H15"/>
    <mergeCell ref="I14:I15"/>
    <mergeCell ref="J14:J15"/>
    <mergeCell ref="K14:K15"/>
    <mergeCell ref="L14:L15"/>
    <mergeCell ref="M14:M15"/>
    <mergeCell ref="V14:V15"/>
    <mergeCell ref="AJ16:AJ17"/>
    <mergeCell ref="AK16:AK17"/>
    <mergeCell ref="AL16:AL17"/>
    <mergeCell ref="AM16:AM17"/>
    <mergeCell ref="AB16:AB17"/>
    <mergeCell ref="AC16:AC17"/>
    <mergeCell ref="AD16:AD17"/>
    <mergeCell ref="AE16:AE17"/>
    <mergeCell ref="AF16:AF17"/>
    <mergeCell ref="AG16:AG17"/>
    <mergeCell ref="AH16:AH17"/>
    <mergeCell ref="B18:C18"/>
    <mergeCell ref="B19:C19"/>
    <mergeCell ref="B20:C20"/>
    <mergeCell ref="A16:A17"/>
    <mergeCell ref="B16:B17"/>
    <mergeCell ref="C16:C17"/>
    <mergeCell ref="D16:D17"/>
    <mergeCell ref="E16:E17"/>
    <mergeCell ref="F16:F17"/>
    <mergeCell ref="AH12:AH13"/>
    <mergeCell ref="G16:G17"/>
    <mergeCell ref="H10:H11"/>
    <mergeCell ref="I10:I11"/>
    <mergeCell ref="J10:J11"/>
    <mergeCell ref="K10:K11"/>
    <mergeCell ref="L10:L11"/>
    <mergeCell ref="M10:M11"/>
    <mergeCell ref="V10:V11"/>
    <mergeCell ref="J12:J13"/>
    <mergeCell ref="K12:K13"/>
    <mergeCell ref="L12:L13"/>
    <mergeCell ref="M12:M13"/>
    <mergeCell ref="V12:V13"/>
    <mergeCell ref="H16:H17"/>
    <mergeCell ref="I16:I17"/>
    <mergeCell ref="J16:J17"/>
    <mergeCell ref="K16:K17"/>
    <mergeCell ref="L16:L17"/>
    <mergeCell ref="M16:M17"/>
    <mergeCell ref="V16:V17"/>
    <mergeCell ref="AM14:AM15"/>
    <mergeCell ref="AB14:AB15"/>
    <mergeCell ref="AC14:AC15"/>
    <mergeCell ref="AD14:AD15"/>
    <mergeCell ref="AE14:AE15"/>
    <mergeCell ref="AF14:AF15"/>
    <mergeCell ref="AG14:AG15"/>
    <mergeCell ref="AH14:AH15"/>
    <mergeCell ref="C12:C13"/>
    <mergeCell ref="D12:D13"/>
    <mergeCell ref="E12:E13"/>
    <mergeCell ref="F12:F13"/>
    <mergeCell ref="G12:G13"/>
    <mergeCell ref="AI14:AI15"/>
    <mergeCell ref="AJ14:AJ15"/>
    <mergeCell ref="AK14:AK15"/>
    <mergeCell ref="AL14:AL15"/>
    <mergeCell ref="AI12:AI13"/>
    <mergeCell ref="AJ12:AJ13"/>
    <mergeCell ref="AK12:AK13"/>
    <mergeCell ref="AL12:AL13"/>
    <mergeCell ref="AM12:AM13"/>
    <mergeCell ref="AB12:AB13"/>
    <mergeCell ref="AC12:AC13"/>
  </mergeCells>
  <conditionalFormatting sqref="J10 J12 J14 J16">
    <cfRule type="cellIs" dxfId="81" priority="5" operator="equal">
      <formula>"Muy Baja 20%"</formula>
    </cfRule>
    <cfRule type="containsText" dxfId="80" priority="6" operator="containsText" text="Muy Baja 20%">
      <formula>NOT(ISERROR(SEARCH(("Muy Baja 20%"),(J10))))</formula>
    </cfRule>
  </conditionalFormatting>
  <conditionalFormatting sqref="L10 L12 L14 L16">
    <cfRule type="cellIs" dxfId="79" priority="7" operator="equal">
      <formula>"Muy Baja 20%"</formula>
    </cfRule>
    <cfRule type="containsText" dxfId="78" priority="8" operator="containsText" text="Muy Baja 20%">
      <formula>NOT(ISERROR(SEARCH(("Muy Baja 20%"),(L10))))</formula>
    </cfRule>
  </conditionalFormatting>
  <conditionalFormatting sqref="M10:M19 AF10:AF19">
    <cfRule type="expression" dxfId="77" priority="1">
      <formula>NOT(ISERROR(SEARCH(("Extremo"),(M10))))</formula>
    </cfRule>
    <cfRule type="expression" dxfId="76" priority="2">
      <formula>NOT(ISERROR(SEARCH(("Alto"),(M10))))</formula>
    </cfRule>
    <cfRule type="expression" dxfId="75" priority="3">
      <formula>NOT(ISERROR(SEARCH(("Moderado"),(M10))))</formula>
    </cfRule>
    <cfRule type="expression" dxfId="74" priority="4">
      <formula>NOT(ISERROR(SEARCH(("Bajo"),(M10))))</formula>
    </cfRule>
  </conditionalFormatting>
  <conditionalFormatting sqref="R10:R17">
    <cfRule type="cellIs" dxfId="73" priority="9" operator="equal">
      <formula>"Muy Baja 20%"</formula>
    </cfRule>
    <cfRule type="containsText" dxfId="72" priority="10" operator="containsText" text="Muy Baja 20%">
      <formula>NOT(ISERROR(SEARCH(("Muy Baja 20%"),(R10))))</formula>
    </cfRule>
  </conditionalFormatting>
  <conditionalFormatting sqref="X10:X17">
    <cfRule type="cellIs" dxfId="71" priority="11" operator="equal">
      <formula>"Muy Baja 20%"</formula>
    </cfRule>
    <cfRule type="containsText" dxfId="70" priority="12" operator="containsText" text="Muy Baja 20%">
      <formula>NOT(ISERROR(SEARCH(("Muy Baja 20%"),(X10))))</formula>
    </cfRule>
  </conditionalFormatting>
  <conditionalFormatting sqref="Z10:AA17">
    <cfRule type="cellIs" dxfId="69" priority="13" operator="equal">
      <formula>"Muy Baja 20%"</formula>
    </cfRule>
    <cfRule type="containsText" dxfId="68" priority="14" operator="containsText" text="Muy Baja 20%">
      <formula>NOT(ISERROR(SEARCH(("Muy Baja 20%"),(Z10))))</formula>
    </cfRule>
  </conditionalFormatting>
  <conditionalFormatting sqref="AD10:AE10 AD12:AE12 AD14:AE14 AD16:AE16">
    <cfRule type="cellIs" dxfId="67" priority="15" operator="equal">
      <formula>"Muy Baja 20%"</formula>
    </cfRule>
    <cfRule type="containsText" dxfId="66" priority="16" operator="containsText" text="Muy Baja 20%">
      <formula>NOT(ISERROR(SEARCH(("Muy Baja 20%"),(AD10))))</formula>
    </cfRule>
  </conditionalFormatting>
  <dataValidations count="11">
    <dataValidation type="list" allowBlank="1" showErrorMessage="1" sqref="T10:T17" xr:uid="{00000000-0002-0000-0400-000000000000}">
      <formula1>"Continua,Aleatoria"</formula1>
    </dataValidation>
    <dataValidation type="list" allowBlank="1" showErrorMessage="1" sqref="G10 G12 G14 G16" xr:uid="{00000000-0002-0000-0400-000001000000}">
      <formula1>"Ejecución y administración de procesos,Daños activos fijos,Fallas tecnológicas,Fraude Externo,Fraude Interno,Relaciones laborales,Usuarios,Productos y practicas organizacionales"</formula1>
    </dataValidation>
    <dataValidation type="list" allowBlank="1" showErrorMessage="1" sqref="H10 H12 H14 H16" xr:uid="{00000000-0002-0000-0400-000002000000}">
      <formula1>"Máximo 2 por año,3 a 24 veces por año,24 a 500 veces por año,500 a 5000 veces por año,Más de 5000 veces por año"</formula1>
    </dataValidation>
    <dataValidation type="list" allowBlank="1" showErrorMessage="1" sqref="Q10:Q17" xr:uid="{00000000-0002-0000-0400-000003000000}">
      <formula1>"Manual,Automático"</formula1>
    </dataValidation>
    <dataValidation type="list" allowBlank="1" showErrorMessage="1" sqref="F10 F12 F14 F16" xr:uid="{00000000-0002-0000-0400-000004000000}">
      <formula1>"Gestión,Corrupción,Fiscal"</formula1>
    </dataValidation>
    <dataValidation type="list" allowBlank="1" showErrorMessage="1" sqref="I10 I12 I14 I16" xr:uid="{00000000-0002-0000-0400-000005000000}">
      <formula1>"Muy baja,Baja,Media,Alta,Muy alta"</formula1>
    </dataValidation>
    <dataValidation type="list" allowBlank="1" showErrorMessage="1" sqref="S10:S17" xr:uid="{00000000-0002-0000-0400-000006000000}">
      <formula1>"Documentado,Sin documentar"</formula1>
    </dataValidation>
    <dataValidation type="list" allowBlank="1" showErrorMessage="1" sqref="P10:P17" xr:uid="{00000000-0002-0000-0400-000007000000}">
      <formula1>"Preventivo,Correctivo,Detectivo"</formula1>
    </dataValidation>
    <dataValidation type="list" allowBlank="1" showErrorMessage="1" sqref="U10:U17" xr:uid="{00000000-0002-0000-0400-000008000000}">
      <formula1>"Con registro,Sin registro"</formula1>
    </dataValidation>
    <dataValidation type="list" allowBlank="1" showErrorMessage="1" sqref="B10 B12 B14 B16" xr:uid="{00000000-0002-0000-0400-000009000000}">
      <formula1>"Reputacional,Económico"</formula1>
    </dataValidation>
    <dataValidation type="list" allowBlank="1" showErrorMessage="1" sqref="K10 K12 K14 K16" xr:uid="{00000000-0002-0000-0400-00000A000000}">
      <formula1>"Leve,Menor,Moderado,Mayor,Catastrófico"</formula1>
    </dataValidation>
  </dataValidations>
  <pageMargins left="0.7" right="0.7" top="0.75" bottom="0.75" header="0" footer="0"/>
  <pageSetup scale="11"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M998"/>
  <sheetViews>
    <sheetView showGridLines="0" zoomScale="60" zoomScaleNormal="60" workbookViewId="0">
      <pane xSplit="4" ySplit="5" topLeftCell="F6" activePane="bottomRight" state="frozen"/>
      <selection pane="topRight" activeCell="E1" sqref="E1"/>
      <selection pane="bottomLeft" activeCell="A6" sqref="A6"/>
      <selection pane="bottomRight" activeCell="AL16" sqref="AL16"/>
    </sheetView>
  </sheetViews>
  <sheetFormatPr baseColWidth="10" defaultColWidth="14.42578125" defaultRowHeight="15" customHeight="1" x14ac:dyDescent="0.25"/>
  <cols>
    <col min="1" max="1" width="14.140625" customWidth="1"/>
    <col min="2" max="2" width="17.85546875" customWidth="1"/>
    <col min="3" max="3" width="17.140625" customWidth="1"/>
    <col min="4" max="4" width="20.85546875" customWidth="1"/>
    <col min="5" max="5" width="20.28515625" customWidth="1"/>
    <col min="6" max="6" width="14.140625" customWidth="1"/>
    <col min="7" max="7" width="16.85546875" customWidth="1"/>
    <col min="8" max="8" width="16.28515625" customWidth="1"/>
    <col min="9" max="9" width="12.28515625" customWidth="1"/>
    <col min="10" max="10" width="10.5703125" customWidth="1"/>
    <col min="11" max="11" width="12.7109375" customWidth="1"/>
    <col min="12" max="12" width="11.7109375" customWidth="1"/>
    <col min="13" max="13" width="13.42578125" customWidth="1"/>
    <col min="14" max="14" width="15.7109375" customWidth="1"/>
    <col min="15" max="15" width="22.140625" customWidth="1"/>
    <col min="16" max="16" width="12.5703125" customWidth="1"/>
    <col min="17" max="17" width="15.28515625" customWidth="1"/>
    <col min="18" max="18" width="11.42578125" customWidth="1"/>
    <col min="19" max="19" width="15.85546875" customWidth="1"/>
    <col min="20" max="20" width="14" customWidth="1"/>
    <col min="21" max="21" width="13.85546875" customWidth="1"/>
    <col min="22" max="22" width="17.28515625" customWidth="1"/>
    <col min="23" max="23" width="13.85546875" customWidth="1"/>
    <col min="24" max="24" width="9" customWidth="1"/>
    <col min="25" max="25" width="16.7109375" customWidth="1"/>
    <col min="26" max="26" width="8.28515625" customWidth="1"/>
    <col min="27" max="27" width="11.42578125" customWidth="1"/>
    <col min="28" max="28" width="11.85546875" customWidth="1"/>
    <col min="29" max="29" width="11.28515625" customWidth="1"/>
    <col min="30" max="30" width="9.42578125" customWidth="1"/>
    <col min="31" max="31" width="8.85546875" customWidth="1"/>
    <col min="32" max="32" width="14.7109375" customWidth="1"/>
    <col min="33" max="33" width="12.85546875" customWidth="1"/>
    <col min="34" max="34" width="21.42578125" customWidth="1"/>
    <col min="35" max="35" width="17.28515625" customWidth="1"/>
    <col min="36" max="36" width="18.5703125" customWidth="1"/>
    <col min="37" max="37" width="15.5703125" customWidth="1"/>
    <col min="38" max="38" width="14.85546875" customWidth="1"/>
    <col min="39" max="39" width="15.5703125" customWidth="1"/>
  </cols>
  <sheetData>
    <row r="1" spans="1:39" ht="28.5" customHeight="1" x14ac:dyDescent="0.25">
      <c r="A1" s="64">
        <v>3</v>
      </c>
      <c r="B1" s="65"/>
      <c r="C1" s="61"/>
      <c r="D1" s="64" t="s">
        <v>0</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1"/>
      <c r="AH1" s="69" t="s">
        <v>1</v>
      </c>
      <c r="AI1" s="58"/>
      <c r="AJ1" s="58"/>
      <c r="AK1" s="58"/>
      <c r="AL1" s="58"/>
      <c r="AM1" s="59"/>
    </row>
    <row r="2" spans="1:39" ht="28.5" customHeight="1" x14ac:dyDescent="0.25">
      <c r="A2" s="66"/>
      <c r="B2" s="38"/>
      <c r="C2" s="67"/>
      <c r="D2" s="64" t="s">
        <v>2</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1"/>
      <c r="AH2" s="69" t="s">
        <v>3</v>
      </c>
      <c r="AI2" s="58"/>
      <c r="AJ2" s="58"/>
      <c r="AK2" s="58"/>
      <c r="AL2" s="58"/>
      <c r="AM2" s="59"/>
    </row>
    <row r="3" spans="1:39" ht="30.75" customHeight="1" x14ac:dyDescent="0.25">
      <c r="A3" s="62"/>
      <c r="B3" s="68"/>
      <c r="C3" s="63"/>
      <c r="D3" s="64" t="s">
        <v>130</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1"/>
      <c r="AH3" s="69" t="s">
        <v>5</v>
      </c>
      <c r="AI3" s="58"/>
      <c r="AJ3" s="58"/>
      <c r="AK3" s="58"/>
      <c r="AL3" s="58"/>
      <c r="AM3" s="59"/>
    </row>
    <row r="4" spans="1:39" ht="24" customHeight="1" x14ac:dyDescent="0.25">
      <c r="A4" s="1" t="s">
        <v>6</v>
      </c>
      <c r="B4" s="1"/>
      <c r="C4" s="74" t="s">
        <v>239</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9"/>
    </row>
    <row r="5" spans="1:39" ht="24" customHeight="1" x14ac:dyDescent="0.25">
      <c r="A5" s="74" t="s">
        <v>240</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row>
    <row r="6" spans="1:39" ht="24" customHeight="1" x14ac:dyDescent="0.25">
      <c r="A6" s="75" t="s">
        <v>9</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32.25" customHeight="1" x14ac:dyDescent="0.25">
      <c r="A7" s="76" t="s">
        <v>10</v>
      </c>
      <c r="B7" s="58"/>
      <c r="C7" s="58"/>
      <c r="D7" s="58"/>
      <c r="E7" s="58"/>
      <c r="F7" s="58"/>
      <c r="G7" s="58"/>
      <c r="H7" s="59"/>
      <c r="I7" s="77" t="s">
        <v>11</v>
      </c>
      <c r="J7" s="71"/>
      <c r="K7" s="71"/>
      <c r="L7" s="71"/>
      <c r="M7" s="72"/>
      <c r="N7" s="78" t="s">
        <v>12</v>
      </c>
      <c r="O7" s="71"/>
      <c r="P7" s="71"/>
      <c r="Q7" s="71"/>
      <c r="R7" s="71"/>
      <c r="S7" s="71"/>
      <c r="T7" s="71"/>
      <c r="U7" s="72"/>
      <c r="V7" s="79" t="s">
        <v>13</v>
      </c>
      <c r="W7" s="71"/>
      <c r="X7" s="71"/>
      <c r="Y7" s="71"/>
      <c r="Z7" s="71"/>
      <c r="AA7" s="71"/>
      <c r="AB7" s="71"/>
      <c r="AC7" s="72"/>
      <c r="AD7" s="70" t="s">
        <v>14</v>
      </c>
      <c r="AE7" s="71"/>
      <c r="AF7" s="71"/>
      <c r="AG7" s="72"/>
      <c r="AH7" s="73" t="s">
        <v>15</v>
      </c>
      <c r="AI7" s="71"/>
      <c r="AJ7" s="71"/>
      <c r="AK7" s="71"/>
      <c r="AL7" s="71"/>
      <c r="AM7" s="72"/>
    </row>
    <row r="8" spans="1:39" ht="21" customHeight="1" x14ac:dyDescent="0.25">
      <c r="A8" s="81" t="s">
        <v>16</v>
      </c>
      <c r="B8" s="54" t="s">
        <v>241</v>
      </c>
      <c r="C8" s="54" t="s">
        <v>242</v>
      </c>
      <c r="D8" s="54" t="s">
        <v>243</v>
      </c>
      <c r="E8" s="54" t="s">
        <v>20</v>
      </c>
      <c r="F8" s="54" t="s">
        <v>21</v>
      </c>
      <c r="G8" s="54" t="s">
        <v>22</v>
      </c>
      <c r="H8" s="54" t="s">
        <v>23</v>
      </c>
      <c r="I8" s="80" t="s">
        <v>24</v>
      </c>
      <c r="J8" s="80" t="s">
        <v>25</v>
      </c>
      <c r="K8" s="80" t="s">
        <v>26</v>
      </c>
      <c r="L8" s="80" t="s">
        <v>25</v>
      </c>
      <c r="M8" s="80" t="s">
        <v>27</v>
      </c>
      <c r="N8" s="56" t="s">
        <v>28</v>
      </c>
      <c r="O8" s="56" t="s">
        <v>29</v>
      </c>
      <c r="P8" s="57" t="s">
        <v>30</v>
      </c>
      <c r="Q8" s="58"/>
      <c r="R8" s="58"/>
      <c r="S8" s="58"/>
      <c r="T8" s="58"/>
      <c r="U8" s="59"/>
      <c r="V8" s="54" t="s">
        <v>31</v>
      </c>
      <c r="W8" s="60" t="s">
        <v>32</v>
      </c>
      <c r="X8" s="61"/>
      <c r="Y8" s="60" t="s">
        <v>33</v>
      </c>
      <c r="Z8" s="61"/>
      <c r="AA8" s="54" t="s">
        <v>34</v>
      </c>
      <c r="AB8" s="54" t="s">
        <v>35</v>
      </c>
      <c r="AC8" s="54" t="s">
        <v>36</v>
      </c>
      <c r="AD8" s="55" t="s">
        <v>37</v>
      </c>
      <c r="AE8" s="55" t="s">
        <v>38</v>
      </c>
      <c r="AF8" s="55" t="s">
        <v>39</v>
      </c>
      <c r="AG8" s="55" t="s">
        <v>40</v>
      </c>
      <c r="AH8" s="53" t="s">
        <v>41</v>
      </c>
      <c r="AI8" s="53" t="s">
        <v>42</v>
      </c>
      <c r="AJ8" s="53" t="s">
        <v>43</v>
      </c>
      <c r="AK8" s="53" t="s">
        <v>44</v>
      </c>
      <c r="AL8" s="53" t="s">
        <v>45</v>
      </c>
      <c r="AM8" s="53" t="s">
        <v>46</v>
      </c>
    </row>
    <row r="9" spans="1:39" ht="44.25" customHeight="1" x14ac:dyDescent="0.25">
      <c r="A9" s="30"/>
      <c r="B9" s="30"/>
      <c r="C9" s="30"/>
      <c r="D9" s="30"/>
      <c r="E9" s="30"/>
      <c r="F9" s="30"/>
      <c r="G9" s="30"/>
      <c r="H9" s="30"/>
      <c r="I9" s="30"/>
      <c r="J9" s="30"/>
      <c r="K9" s="30"/>
      <c r="L9" s="30"/>
      <c r="M9" s="30"/>
      <c r="N9" s="30"/>
      <c r="O9" s="30"/>
      <c r="P9" s="2" t="s">
        <v>47</v>
      </c>
      <c r="Q9" s="2" t="s">
        <v>48</v>
      </c>
      <c r="R9" s="2" t="s">
        <v>49</v>
      </c>
      <c r="S9" s="2" t="s">
        <v>50</v>
      </c>
      <c r="T9" s="2" t="s">
        <v>51</v>
      </c>
      <c r="U9" s="2" t="s">
        <v>52</v>
      </c>
      <c r="V9" s="30"/>
      <c r="W9" s="62"/>
      <c r="X9" s="63"/>
      <c r="Y9" s="62"/>
      <c r="Z9" s="63"/>
      <c r="AA9" s="30"/>
      <c r="AB9" s="30"/>
      <c r="AC9" s="30"/>
      <c r="AD9" s="30"/>
      <c r="AE9" s="30"/>
      <c r="AF9" s="30"/>
      <c r="AG9" s="30"/>
      <c r="AH9" s="30"/>
      <c r="AI9" s="30"/>
      <c r="AJ9" s="30"/>
      <c r="AK9" s="30"/>
      <c r="AL9" s="30"/>
      <c r="AM9" s="30"/>
    </row>
    <row r="10" spans="1:39" ht="116.25" customHeight="1" x14ac:dyDescent="0.25">
      <c r="A10" s="43">
        <v>1</v>
      </c>
      <c r="B10" s="84" t="s">
        <v>53</v>
      </c>
      <c r="C10" s="44" t="s">
        <v>244</v>
      </c>
      <c r="D10" s="44" t="s">
        <v>245</v>
      </c>
      <c r="E10" s="44" t="s">
        <v>246</v>
      </c>
      <c r="F10" s="44" t="s">
        <v>57</v>
      </c>
      <c r="G10" s="44" t="s">
        <v>74</v>
      </c>
      <c r="H10" s="42" t="s">
        <v>59</v>
      </c>
      <c r="I10" s="31" t="s">
        <v>76</v>
      </c>
      <c r="J10" s="50">
        <f>IF(I10="Muy Baja",20%,IF(I10="Baja",40%,IF(I10="Media",60%,IF(I10="Alta",80%,IF(I10="Muy Alta",100%,"Error en datos")))))</f>
        <v>0.4</v>
      </c>
      <c r="K10" s="31" t="s">
        <v>84</v>
      </c>
      <c r="L10" s="50">
        <f>IF(K10="Leve",20%,IF(K10="Menor",40%,IF(K10="Moderado",60%,IF(K10="Mayor",80%,100%))))</f>
        <v>0.8</v>
      </c>
      <c r="M10" s="51" t="str">
        <f>IF(AND(J10&lt;=20%,L10&lt;=20%),"Bajo", IF(AND(J10&lt;=40%,L10&lt;=20%),"Bajo", IF(AND(J10&lt;=60%,L10&lt;=20%),"Moderado", IF(AND(J10&lt;=80%,L10&lt;=20%),"Moderado", IF(AND(J10&lt;=100%,L10&lt;=20%),"Alto", IF(AND(J10&lt;=20%,L10&lt;=40%),"Bajo", IF(AND(J10&lt;=40%,L10&lt;=40%),"Moderado", IF(AND(J10&lt;=60%,L10&lt;=40%),"Moderado", IF(AND(J10&lt;=80%,L10&lt;=40%),"Moderado", IF(AND(J10&lt;=100%,L10&lt;=40%),"Alto", IF(AND(J10&lt;=20%,L10&lt;=60%),"Moderado", IF(AND(J10&lt;=40%,L10&lt;=60%),"Moderado", IF(AND(J10&lt;=60%,L10&lt;=60%),"Moderado", IF(AND(J10&lt;=80%,L10&lt;=60%),"Alto", IF(AND(J10&lt;=100%,L10&lt;=60%),"Alto", IF(AND(J10&lt;=20%,L10&lt;=80%),"Alto", IF(AND(J10&lt;=40%,L10&lt;=80%),"Alto", IF(AND(J10&lt;=60%,L10&lt;=80%),"Alto", IF(AND(J10&lt;=80%,L10&lt;=80%),"Alto", IF(AND(J10&lt;=100%,L10&lt;=80%),"Alto", IF(AND(J10&lt;=20%,L10&lt;=100%),"Extremo", IF(AND(J10&lt;=40%,L10&lt;=100%),"Extremo", IF(AND(J10&lt;=60%,L10&lt;=100%),"Extremo", IF(AND(J10&lt;=80%,L10&lt;=100%),"Extremo", IF(AND(J10&lt;=100%,L10&lt;=100%),"Extremo","")))))))))))))))))))))))))</f>
        <v>Alto</v>
      </c>
      <c r="N10" s="3" t="s">
        <v>62</v>
      </c>
      <c r="O10" s="4" t="s">
        <v>247</v>
      </c>
      <c r="P10" s="3" t="s">
        <v>64</v>
      </c>
      <c r="Q10" s="3" t="s">
        <v>65</v>
      </c>
      <c r="R10" s="5">
        <f t="shared" ref="R10:R15" si="0">IF(P10="Preventivo",25%,IF(P10="Detectivo",15%,IF(P10="Correctivo",10%,0)))+IF(Q10="Manual",15%,IF(Q10="Automático",25%))</f>
        <v>0.4</v>
      </c>
      <c r="S10" s="3" t="s">
        <v>66</v>
      </c>
      <c r="T10" s="3" t="s">
        <v>67</v>
      </c>
      <c r="U10" s="3" t="s">
        <v>68</v>
      </c>
      <c r="V10" s="44" t="str">
        <f>E10</f>
        <v>Posibilidad de afectación  reputacional por  contextos poco favorables para el desarrollo de las actividades que afecte el clima laboral en la entidad</v>
      </c>
      <c r="W10" s="3" t="s">
        <v>24</v>
      </c>
      <c r="X10" s="5">
        <f>+J10</f>
        <v>0.4</v>
      </c>
      <c r="Y10" s="3" t="str">
        <f t="shared" ref="Y10:Y15" si="1">N10</f>
        <v xml:space="preserve">Control No.1
</v>
      </c>
      <c r="Z10" s="5">
        <f t="shared" ref="Z10:Z15" si="2">+R10</f>
        <v>0.4</v>
      </c>
      <c r="AA10" s="5">
        <f t="shared" ref="AA10:AA15" si="3">+X10*Z10</f>
        <v>0.16000000000000003</v>
      </c>
      <c r="AB10" s="48">
        <f>+X10-AA10</f>
        <v>0.24</v>
      </c>
      <c r="AC10" s="49">
        <f>+IF(P11="Correctivo",X11-AA11,L10)</f>
        <v>0.8</v>
      </c>
      <c r="AD10" s="50">
        <f>+AB10</f>
        <v>0.24</v>
      </c>
      <c r="AE10" s="50">
        <f>IF(P11="Correctivo",X11-AA11,L10)</f>
        <v>0.8</v>
      </c>
      <c r="AF10" s="51" t="str">
        <f>IF(AND(AD10&lt;=20%,AE10&lt;=20%),"Bajo", IF(AND(AD10&lt;=40%,AE10&lt;=20%),"Bajo", IF(AND(AD10&lt;=60%,AE10&lt;=20%),"Moderado", IF(AND(AD10&lt;=80%,AE10&lt;=20%),"Moderado", IF(AND(AD10&lt;=100%,AE10&lt;=20%),"Alto", IF(AND(AD10&lt;=20%,AE10&lt;=40%),"Bajo", IF(AND(AD10&lt;=40%,AE10&lt;=40%),"Moderado", IF(AND(AD10&lt;=60%,AE10&lt;=40%),"Moderado", IF(AND(AD10&lt;=80%,AE10&lt;=40%),"Moderado", IF(AND(AD10&lt;=100%,AE10&lt;=40%),"Alto", IF(AND(AD10&lt;=20%,AE10&lt;=60%),"Moderado", IF(AND(AD10&lt;=40%,AE10&lt;=60%),"Moderado", IF(AND(AD10&lt;=60%,AE10&lt;=60%),"Moderado", IF(AND(AD10&lt;=80%,AE10&lt;=60%),"Alto", IF(AND(AD10&lt;=100%,AE10&lt;=60%),"Alto", IF(AND(AD10&lt;=20%,AE10&lt;=80%),"Alto", IF(AND(AD10&lt;=40%,AE10&lt;=80%),"Alto", IF(AND(AD10&lt;=60%,AE10&lt;=80%),"Alto", IF(AND(AD10&lt;=80%,AE10&lt;=80%),"Alto", IF(AND(AD10&lt;=100%,AE10&lt;=80%),"Alto", IF(AND(AD10&lt;=20%,AE10&lt;=100%),"Extremo", IF(AND(AD10&lt;=40%,AE10&lt;=100%),"Extremo", IF(AND(AD10&lt;=60%,AE10&lt;=100%),"Extremo", IF(AND(AD10&lt;=80%,AE10&lt;=100%),"Extremo", IF(AND(AD10&lt;=100%,AE10&lt;=100%),"Extremo","")))))))))))))))))))))))))</f>
        <v>Alto</v>
      </c>
      <c r="AG10" s="52" t="str">
        <f>+IF(AF10="Bajo","Asumir el riesgo, Reducir el riesgo",IF(AF10="Moderado","Asumir el riesgo, Reducir el riesgo",IF(AF10="Alto","Evitar, compartir o transferir","Eliminar o reducir el riesgo")))</f>
        <v>Evitar, compartir o transferir</v>
      </c>
      <c r="AH10" s="31" t="s">
        <v>248</v>
      </c>
      <c r="AI10" s="31" t="s">
        <v>311</v>
      </c>
      <c r="AJ10" s="47">
        <v>45823</v>
      </c>
      <c r="AK10" s="47"/>
      <c r="AL10" s="31" t="s">
        <v>310</v>
      </c>
      <c r="AM10" s="31"/>
    </row>
    <row r="11" spans="1:39" ht="102.75" customHeight="1" x14ac:dyDescent="0.25">
      <c r="A11" s="30"/>
      <c r="B11" s="30"/>
      <c r="C11" s="30"/>
      <c r="D11" s="30"/>
      <c r="E11" s="30"/>
      <c r="F11" s="30"/>
      <c r="G11" s="30"/>
      <c r="H11" s="30"/>
      <c r="I11" s="30"/>
      <c r="J11" s="30"/>
      <c r="K11" s="30"/>
      <c r="L11" s="30"/>
      <c r="M11" s="30"/>
      <c r="N11" s="3" t="s">
        <v>70</v>
      </c>
      <c r="O11" s="4" t="s">
        <v>249</v>
      </c>
      <c r="P11" s="3" t="s">
        <v>64</v>
      </c>
      <c r="Q11" s="3" t="s">
        <v>65</v>
      </c>
      <c r="R11" s="5">
        <f t="shared" si="0"/>
        <v>0.4</v>
      </c>
      <c r="S11" s="3" t="s">
        <v>66</v>
      </c>
      <c r="T11" s="3" t="s">
        <v>67</v>
      </c>
      <c r="U11" s="3" t="s">
        <v>68</v>
      </c>
      <c r="V11" s="30"/>
      <c r="W11" s="3" t="s">
        <v>26</v>
      </c>
      <c r="X11" s="5">
        <f>+L10</f>
        <v>0.8</v>
      </c>
      <c r="Y11" s="3" t="str">
        <f t="shared" si="1"/>
        <v xml:space="preserve">Control No.2
</v>
      </c>
      <c r="Z11" s="5">
        <f t="shared" si="2"/>
        <v>0.4</v>
      </c>
      <c r="AA11" s="5">
        <f t="shared" si="3"/>
        <v>0.32000000000000006</v>
      </c>
      <c r="AB11" s="30"/>
      <c r="AC11" s="30"/>
      <c r="AD11" s="30"/>
      <c r="AE11" s="30"/>
      <c r="AF11" s="30"/>
      <c r="AG11" s="30"/>
      <c r="AH11" s="30"/>
      <c r="AI11" s="30"/>
      <c r="AJ11" s="30"/>
      <c r="AK11" s="30"/>
      <c r="AL11" s="30"/>
      <c r="AM11" s="30"/>
    </row>
    <row r="12" spans="1:39" ht="117" customHeight="1" x14ac:dyDescent="0.25">
      <c r="A12" s="43">
        <v>2</v>
      </c>
      <c r="B12" s="84" t="s">
        <v>136</v>
      </c>
      <c r="C12" s="88" t="s">
        <v>250</v>
      </c>
      <c r="D12" s="44" t="s">
        <v>251</v>
      </c>
      <c r="E12" s="44" t="s">
        <v>252</v>
      </c>
      <c r="F12" s="44" t="s">
        <v>57</v>
      </c>
      <c r="G12" s="44" t="s">
        <v>74</v>
      </c>
      <c r="H12" s="42" t="s">
        <v>59</v>
      </c>
      <c r="I12" s="31" t="s">
        <v>76</v>
      </c>
      <c r="J12" s="50">
        <f>IF(I12="Muy Baja",20%,IF(I12="Baja",40%,IF(I12="Media",60%,IF(I12="Alta",80%,IF(I12="Muy Alta",100%,"Error en datos")))))</f>
        <v>0.4</v>
      </c>
      <c r="K12" s="31" t="s">
        <v>61</v>
      </c>
      <c r="L12" s="50">
        <f>IF(K12="Leve",20%,IF(K12="Menor",40%,IF(K12="Moderado",60%,IF(K12="Mayor",80%,100%))))</f>
        <v>0.6</v>
      </c>
      <c r="M12" s="51" t="str">
        <f>IF(AND(J12&lt;=20%,L12&lt;=20%),"Bajo", IF(AND(J12&lt;=40%,L12&lt;=20%),"Bajo", IF(AND(J12&lt;=60%,L12&lt;=20%),"Moderado", IF(AND(J12&lt;=80%,L12&lt;=20%),"Moderado", IF(AND(J12&lt;=100%,L12&lt;=20%),"Alto", IF(AND(J12&lt;=20%,L12&lt;=40%),"Bajo", IF(AND(J12&lt;=40%,L12&lt;=40%),"Moderado", IF(AND(J12&lt;=60%,L12&lt;=40%),"Moderado", IF(AND(J12&lt;=80%,L12&lt;=40%),"Moderado", IF(AND(J12&lt;=100%,L12&lt;=40%),"Alto", IF(AND(J12&lt;=20%,L12&lt;=60%),"Moderado", IF(AND(J12&lt;=40%,L12&lt;=60%),"Moderado", IF(AND(J12&lt;=60%,L12&lt;=60%),"Moderado", IF(AND(J12&lt;=80%,L12&lt;=60%),"Alto", IF(AND(J12&lt;=100%,L12&lt;=60%),"Alto", IF(AND(J12&lt;=20%,L12&lt;=80%),"Alto", IF(AND(J12&lt;=40%,L12&lt;=80%),"Alto", IF(AND(J12&lt;=60%,L12&lt;=80%),"Alto", IF(AND(J12&lt;=80%,L12&lt;=80%),"Alto", IF(AND(J12&lt;=100%,L12&lt;=80%),"Alto", IF(AND(J12&lt;=20%,L12&lt;=100%),"Extremo", IF(AND(J12&lt;=40%,L12&lt;=100%),"Extremo", IF(AND(J12&lt;=60%,L12&lt;=100%),"Extremo", IF(AND(J12&lt;=80%,L12&lt;=100%),"Extremo", IF(AND(J12&lt;=100%,L12&lt;=100%),"Extremo","")))))))))))))))))))))))))</f>
        <v>Moderado</v>
      </c>
      <c r="N12" s="3" t="s">
        <v>62</v>
      </c>
      <c r="O12" s="4" t="s">
        <v>253</v>
      </c>
      <c r="P12" s="3" t="s">
        <v>213</v>
      </c>
      <c r="Q12" s="3" t="s">
        <v>65</v>
      </c>
      <c r="R12" s="5">
        <f t="shared" si="0"/>
        <v>0.3</v>
      </c>
      <c r="S12" s="3" t="s">
        <v>66</v>
      </c>
      <c r="T12" s="3" t="s">
        <v>67</v>
      </c>
      <c r="U12" s="3" t="s">
        <v>68</v>
      </c>
      <c r="V12" s="44" t="str">
        <f>E12</f>
        <v xml:space="preserve">Posibilidad de afectaciòn económica por el incumplimiento a requisitos legales aplicables del SG-SST en el IMRD    </v>
      </c>
      <c r="W12" s="3" t="s">
        <v>24</v>
      </c>
      <c r="X12" s="5">
        <f>+J12</f>
        <v>0.4</v>
      </c>
      <c r="Y12" s="3" t="str">
        <f t="shared" si="1"/>
        <v xml:space="preserve">Control No.1
</v>
      </c>
      <c r="Z12" s="5">
        <f t="shared" si="2"/>
        <v>0.3</v>
      </c>
      <c r="AA12" s="5">
        <f t="shared" si="3"/>
        <v>0.12</v>
      </c>
      <c r="AB12" s="48">
        <f>+X12-AA12</f>
        <v>0.28000000000000003</v>
      </c>
      <c r="AC12" s="49">
        <f>+IF(P13="Correctivo",X13-AA13,L12)</f>
        <v>0.6</v>
      </c>
      <c r="AD12" s="50">
        <f>+AB12</f>
        <v>0.28000000000000003</v>
      </c>
      <c r="AE12" s="50">
        <f>IF(P13="Correctivo",X13-AA13,L12)</f>
        <v>0.6</v>
      </c>
      <c r="AF12" s="51" t="str">
        <f>IF(AND(AD12&lt;=20%,AE12&lt;=20%),"Bajo", IF(AND(AD12&lt;=40%,AE12&lt;=20%),"Bajo", IF(AND(AD12&lt;=60%,AE12&lt;=20%),"Moderado", IF(AND(AD12&lt;=80%,AE12&lt;=20%),"Moderado", IF(AND(AD12&lt;=100%,AE12&lt;=20%),"Alto", IF(AND(AD12&lt;=20%,AE12&lt;=40%),"Bajo", IF(AND(AD12&lt;=40%,AE12&lt;=40%),"Moderado", IF(AND(AD12&lt;=60%,AE12&lt;=40%),"Moderado", IF(AND(AD12&lt;=80%,AE12&lt;=40%),"Moderado", IF(AND(AD12&lt;=100%,AE12&lt;=40%),"Alto", IF(AND(AD12&lt;=20%,AE12&lt;=60%),"Moderado", IF(AND(AD12&lt;=40%,AE12&lt;=60%),"Moderado", IF(AND(AD12&lt;=60%,AE12&lt;=60%),"Moderado", IF(AND(AD12&lt;=80%,AE12&lt;=60%),"Alto", IF(AND(AD12&lt;=100%,AE12&lt;=60%),"Alto", IF(AND(AD12&lt;=20%,AE12&lt;=80%),"Alto", IF(AND(AD12&lt;=40%,AE12&lt;=80%),"Alto", IF(AND(AD12&lt;=60%,AE12&lt;=80%),"Alto", IF(AND(AD12&lt;=80%,AE12&lt;=80%),"Alto", IF(AND(AD12&lt;=100%,AE12&lt;=80%),"Alto", IF(AND(AD12&lt;=20%,AE12&lt;=100%),"Extremo", IF(AND(AD12&lt;=40%,AE12&lt;=100%),"Extremo", IF(AND(AD12&lt;=60%,AE12&lt;=100%),"Extremo", IF(AND(AD12&lt;=80%,AE12&lt;=100%),"Extremo", IF(AND(AD12&lt;=100%,AE12&lt;=100%),"Extremo","")))))))))))))))))))))))))</f>
        <v>Moderado</v>
      </c>
      <c r="AG12" s="52" t="str">
        <f>+IF(AF12="Bajo","Asumir el riesgo, Reducir el riesgo",IF(AF12="Moderado","Asumir el riesgo, Reducir el riesgo",IF(AF12="Alto","Evitar, compartir o transferir","Eliminar o reducir el riesgo")))</f>
        <v>Asumir el riesgo, Reducir el riesgo</v>
      </c>
      <c r="AH12" s="31" t="s">
        <v>254</v>
      </c>
      <c r="AI12" s="31" t="s">
        <v>311</v>
      </c>
      <c r="AJ12" s="47">
        <v>45807</v>
      </c>
      <c r="AK12" s="47"/>
      <c r="AL12" s="31" t="s">
        <v>310</v>
      </c>
      <c r="AM12" s="31"/>
    </row>
    <row r="13" spans="1:39" ht="143.25" customHeight="1" x14ac:dyDescent="0.25">
      <c r="A13" s="30"/>
      <c r="B13" s="30"/>
      <c r="C13" s="30"/>
      <c r="D13" s="30"/>
      <c r="E13" s="30"/>
      <c r="F13" s="30"/>
      <c r="G13" s="30"/>
      <c r="H13" s="30"/>
      <c r="I13" s="30"/>
      <c r="J13" s="30"/>
      <c r="K13" s="30"/>
      <c r="L13" s="30"/>
      <c r="M13" s="30"/>
      <c r="N13" s="3" t="s">
        <v>70</v>
      </c>
      <c r="O13" s="4" t="s">
        <v>255</v>
      </c>
      <c r="P13" s="3" t="s">
        <v>213</v>
      </c>
      <c r="Q13" s="3" t="s">
        <v>65</v>
      </c>
      <c r="R13" s="5">
        <f t="shared" si="0"/>
        <v>0.3</v>
      </c>
      <c r="S13" s="3" t="s">
        <v>66</v>
      </c>
      <c r="T13" s="3" t="s">
        <v>67</v>
      </c>
      <c r="U13" s="3" t="s">
        <v>68</v>
      </c>
      <c r="V13" s="30"/>
      <c r="W13" s="3" t="s">
        <v>26</v>
      </c>
      <c r="X13" s="5">
        <f>+L12</f>
        <v>0.6</v>
      </c>
      <c r="Y13" s="3" t="str">
        <f t="shared" si="1"/>
        <v xml:space="preserve">Control No.2
</v>
      </c>
      <c r="Z13" s="5">
        <f t="shared" si="2"/>
        <v>0.3</v>
      </c>
      <c r="AA13" s="5">
        <f t="shared" si="3"/>
        <v>0.18</v>
      </c>
      <c r="AB13" s="30"/>
      <c r="AC13" s="30"/>
      <c r="AD13" s="30"/>
      <c r="AE13" s="30"/>
      <c r="AF13" s="30"/>
      <c r="AG13" s="30"/>
      <c r="AH13" s="30"/>
      <c r="AI13" s="30"/>
      <c r="AJ13" s="30"/>
      <c r="AK13" s="30"/>
      <c r="AL13" s="30"/>
      <c r="AM13" s="30"/>
    </row>
    <row r="14" spans="1:39" ht="106.5" customHeight="1" x14ac:dyDescent="0.25">
      <c r="A14" s="43">
        <v>3</v>
      </c>
      <c r="B14" s="84" t="s">
        <v>155</v>
      </c>
      <c r="C14" s="44" t="s">
        <v>256</v>
      </c>
      <c r="D14" s="44" t="s">
        <v>257</v>
      </c>
      <c r="E14" s="44" t="s">
        <v>258</v>
      </c>
      <c r="F14" s="44" t="s">
        <v>169</v>
      </c>
      <c r="G14" s="44" t="s">
        <v>74</v>
      </c>
      <c r="H14" s="42" t="s">
        <v>59</v>
      </c>
      <c r="I14" s="31" t="s">
        <v>76</v>
      </c>
      <c r="J14" s="50">
        <f>IF(I14="Muy Baja",20%,IF(I14="Baja",40%,IF(I14="Media",60%,IF(I14="Alta",80%,IF(I14="Muy Alta",100%,"Error en datos")))))</f>
        <v>0.4</v>
      </c>
      <c r="K14" s="31" t="s">
        <v>90</v>
      </c>
      <c r="L14" s="50">
        <f>IF(K14="Leve",20%,IF(K14="Menor",40%,IF(K14="Moderado",60%,IF(K14="Mayor",80%,100%))))</f>
        <v>1</v>
      </c>
      <c r="M14" s="51" t="str">
        <f>IF(AND(J14&lt;=20%,L14&lt;=20%),"Bajo", IF(AND(J14&lt;=40%,L14&lt;=20%),"Bajo", IF(AND(J14&lt;=60%,L14&lt;=20%),"Moderado", IF(AND(J14&lt;=80%,L14&lt;=20%),"Moderado", IF(AND(J14&lt;=100%,L14&lt;=20%),"Alto", IF(AND(J14&lt;=20%,L14&lt;=40%),"Bajo", IF(AND(J14&lt;=40%,L14&lt;=40%),"Moderado", IF(AND(J14&lt;=60%,L14&lt;=40%),"Moderado", IF(AND(J14&lt;=80%,L14&lt;=40%),"Moderado", IF(AND(J14&lt;=100%,L14&lt;=40%),"Alto", IF(AND(J14&lt;=20%,L14&lt;=60%),"Moderado", IF(AND(J14&lt;=40%,L14&lt;=60%),"Moderado", IF(AND(J14&lt;=60%,L14&lt;=60%),"Moderado", IF(AND(J14&lt;=80%,L14&lt;=60%),"Alto", IF(AND(J14&lt;=100%,L14&lt;=60%),"Alto", IF(AND(J14&lt;=20%,L14&lt;=80%),"Alto", IF(AND(J14&lt;=40%,L14&lt;=80%),"Alto", IF(AND(J14&lt;=60%,L14&lt;=80%),"Alto", IF(AND(J14&lt;=80%,L14&lt;=80%),"Alto", IF(AND(J14&lt;=100%,L14&lt;=80%),"Alto", IF(AND(J14&lt;=20%,L14&lt;=100%),"Extremo", IF(AND(J14&lt;=40%,L14&lt;=100%),"Extremo", IF(AND(J14&lt;=60%,L14&lt;=100%),"Extremo", IF(AND(J14&lt;=80%,L14&lt;=100%),"Extremo", IF(AND(J14&lt;=100%,L14&lt;=100%),"Extremo","")))))))))))))))))))))))))</f>
        <v>Extremo</v>
      </c>
      <c r="N14" s="3" t="s">
        <v>62</v>
      </c>
      <c r="O14" s="4" t="s">
        <v>312</v>
      </c>
      <c r="P14" s="3" t="s">
        <v>64</v>
      </c>
      <c r="Q14" s="3" t="s">
        <v>65</v>
      </c>
      <c r="R14" s="5">
        <f t="shared" si="0"/>
        <v>0.4</v>
      </c>
      <c r="S14" s="3" t="s">
        <v>66</v>
      </c>
      <c r="T14" s="3" t="s">
        <v>67</v>
      </c>
      <c r="U14" s="3" t="s">
        <v>68</v>
      </c>
      <c r="V14" s="44" t="str">
        <f>E14</f>
        <v>Posibilidad de afectación reputacional y económica por la vinculación de personal de planta que no cumpla con el perfil y requisistos del cargo, según manual de funciones</v>
      </c>
      <c r="W14" s="3" t="s">
        <v>24</v>
      </c>
      <c r="X14" s="5">
        <f>+J14</f>
        <v>0.4</v>
      </c>
      <c r="Y14" s="3" t="str">
        <f t="shared" si="1"/>
        <v xml:space="preserve">Control No.1
</v>
      </c>
      <c r="Z14" s="5">
        <f t="shared" si="2"/>
        <v>0.4</v>
      </c>
      <c r="AA14" s="5">
        <f t="shared" si="3"/>
        <v>0.16000000000000003</v>
      </c>
      <c r="AB14" s="48">
        <f>+X14-AA14</f>
        <v>0.24</v>
      </c>
      <c r="AC14" s="49">
        <f>+IF(P15="Correctivo",X15-AA15,L14)</f>
        <v>1</v>
      </c>
      <c r="AD14" s="50">
        <f>+AB14</f>
        <v>0.24</v>
      </c>
      <c r="AE14" s="50">
        <f>IF(P15="Correctivo",X15-AA15,L14)</f>
        <v>1</v>
      </c>
      <c r="AF14" s="51" t="str">
        <f>IF(AND(AD14&lt;=20%,AE14&lt;=20%),"Bajo", IF(AND(AD14&lt;=40%,AE14&lt;=20%),"Bajo", IF(AND(AD14&lt;=60%,AE14&lt;=20%),"Moderado", IF(AND(AD14&lt;=80%,AE14&lt;=20%),"Moderado", IF(AND(AD14&lt;=100%,AE14&lt;=20%),"Alto", IF(AND(AD14&lt;=20%,AE14&lt;=40%),"Bajo", IF(AND(AD14&lt;=40%,AE14&lt;=40%),"Moderado", IF(AND(AD14&lt;=60%,AE14&lt;=40%),"Moderado", IF(AND(AD14&lt;=80%,AE14&lt;=40%),"Moderado", IF(AND(AD14&lt;=100%,AE14&lt;=40%),"Alto", IF(AND(AD14&lt;=20%,AE14&lt;=60%),"Moderado", IF(AND(AD14&lt;=40%,AE14&lt;=60%),"Moderado", IF(AND(AD14&lt;=60%,AE14&lt;=60%),"Moderado", IF(AND(AD14&lt;=80%,AE14&lt;=60%),"Alto", IF(AND(AD14&lt;=100%,AE14&lt;=60%),"Alto", IF(AND(AD14&lt;=20%,AE14&lt;=80%),"Alto", IF(AND(AD14&lt;=40%,AE14&lt;=80%),"Alto", IF(AND(AD14&lt;=60%,AE14&lt;=80%),"Alto", IF(AND(AD14&lt;=80%,AE14&lt;=80%),"Alto", IF(AND(AD14&lt;=100%,AE14&lt;=80%),"Alto", IF(AND(AD14&lt;=20%,AE14&lt;=100%),"Extremo", IF(AND(AD14&lt;=40%,AE14&lt;=100%),"Extremo", IF(AND(AD14&lt;=60%,AE14&lt;=100%),"Extremo", IF(AND(AD14&lt;=80%,AE14&lt;=100%),"Extremo", IF(AND(AD14&lt;=100%,AE14&lt;=100%),"Extremo","")))))))))))))))))))))))))</f>
        <v>Extremo</v>
      </c>
      <c r="AG14" s="52" t="str">
        <f>+IF(AF14="Bajo","Asumir el riesgo, Reducir el riesgo",IF(AF14="Moderado","Asumir el riesgo, Reducir el riesgo",IF(AF14="Alto","Evitar, compartir o transferir","Eliminar o reducir el riesgo")))</f>
        <v>Eliminar o reducir el riesgo</v>
      </c>
      <c r="AH14" s="31" t="s">
        <v>314</v>
      </c>
      <c r="AI14" s="31" t="s">
        <v>91</v>
      </c>
      <c r="AJ14" s="47">
        <v>45807</v>
      </c>
      <c r="AK14" s="47"/>
      <c r="AL14" s="31" t="s">
        <v>310</v>
      </c>
      <c r="AM14" s="31"/>
    </row>
    <row r="15" spans="1:39" ht="89.25" customHeight="1" x14ac:dyDescent="0.25">
      <c r="A15" s="30"/>
      <c r="B15" s="30"/>
      <c r="C15" s="30"/>
      <c r="D15" s="30"/>
      <c r="E15" s="30"/>
      <c r="F15" s="30"/>
      <c r="G15" s="30"/>
      <c r="H15" s="30"/>
      <c r="I15" s="30"/>
      <c r="J15" s="30"/>
      <c r="K15" s="30"/>
      <c r="L15" s="30"/>
      <c r="M15" s="30"/>
      <c r="N15" s="3" t="s">
        <v>70</v>
      </c>
      <c r="O15" s="4" t="s">
        <v>313</v>
      </c>
      <c r="P15" s="3" t="s">
        <v>64</v>
      </c>
      <c r="Q15" s="3" t="s">
        <v>65</v>
      </c>
      <c r="R15" s="5">
        <f t="shared" si="0"/>
        <v>0.4</v>
      </c>
      <c r="S15" s="3" t="s">
        <v>66</v>
      </c>
      <c r="T15" s="3" t="s">
        <v>67</v>
      </c>
      <c r="U15" s="3" t="s">
        <v>68</v>
      </c>
      <c r="V15" s="30"/>
      <c r="W15" s="3" t="s">
        <v>26</v>
      </c>
      <c r="X15" s="5">
        <f>+L14</f>
        <v>1</v>
      </c>
      <c r="Y15" s="3" t="str">
        <f t="shared" si="1"/>
        <v xml:space="preserve">Control No.2
</v>
      </c>
      <c r="Z15" s="5">
        <f t="shared" si="2"/>
        <v>0.4</v>
      </c>
      <c r="AA15" s="5">
        <f t="shared" si="3"/>
        <v>0.4</v>
      </c>
      <c r="AB15" s="30"/>
      <c r="AC15" s="30"/>
      <c r="AD15" s="30"/>
      <c r="AE15" s="30"/>
      <c r="AF15" s="30"/>
      <c r="AG15" s="30"/>
      <c r="AH15" s="30"/>
      <c r="AI15" s="30"/>
      <c r="AJ15" s="30"/>
      <c r="AK15" s="30"/>
      <c r="AL15" s="30"/>
      <c r="AM15" s="30"/>
    </row>
    <row r="16" spans="1:39" ht="14.25" customHeight="1" x14ac:dyDescent="0.25">
      <c r="A16" s="9"/>
      <c r="B16" s="89"/>
      <c r="C16" s="90"/>
      <c r="D16" s="11"/>
      <c r="E16" s="11"/>
      <c r="F16" s="11"/>
      <c r="G16" s="11"/>
      <c r="H16" s="11"/>
      <c r="I16" s="11"/>
      <c r="J16" s="11"/>
      <c r="K16" s="11"/>
      <c r="L16" s="11"/>
      <c r="M16" s="51"/>
      <c r="N16" s="11"/>
      <c r="O16" s="11"/>
      <c r="P16" s="11"/>
      <c r="Q16" s="11"/>
      <c r="R16" s="11"/>
      <c r="S16" s="11"/>
      <c r="T16" s="11"/>
      <c r="U16" s="11"/>
      <c r="V16" s="11"/>
      <c r="W16" s="11"/>
      <c r="X16" s="11"/>
      <c r="Y16" s="11"/>
      <c r="Z16" s="11"/>
      <c r="AA16" s="11"/>
      <c r="AB16" s="11"/>
      <c r="AC16" s="11"/>
      <c r="AD16" s="11"/>
      <c r="AE16" s="11"/>
      <c r="AF16" s="51"/>
      <c r="AG16" s="11"/>
      <c r="AH16" s="11"/>
      <c r="AI16" s="11"/>
      <c r="AJ16" s="11"/>
      <c r="AK16" s="11"/>
      <c r="AL16" s="11"/>
      <c r="AM16" s="11"/>
    </row>
    <row r="17" spans="1:39" ht="15" customHeight="1" x14ac:dyDescent="0.25">
      <c r="A17" s="9" t="s">
        <v>92</v>
      </c>
      <c r="B17" s="46" t="s">
        <v>93</v>
      </c>
      <c r="C17" s="38"/>
      <c r="D17" s="11"/>
      <c r="E17" s="11"/>
      <c r="F17" s="11"/>
      <c r="G17" s="11"/>
      <c r="H17" s="11"/>
      <c r="I17" s="11"/>
      <c r="J17" s="11"/>
      <c r="K17" s="11"/>
      <c r="L17" s="11"/>
      <c r="M17" s="30"/>
      <c r="N17" s="11"/>
      <c r="O17" s="11"/>
      <c r="P17" s="11"/>
      <c r="Q17" s="11"/>
      <c r="R17" s="11"/>
      <c r="S17" s="11"/>
      <c r="T17" s="11"/>
      <c r="U17" s="11"/>
      <c r="V17" s="11"/>
      <c r="W17" s="11"/>
      <c r="X17" s="11"/>
      <c r="Y17" s="11"/>
      <c r="Z17" s="11"/>
      <c r="AA17" s="11"/>
      <c r="AB17" s="11"/>
      <c r="AC17" s="11"/>
      <c r="AD17" s="11"/>
      <c r="AE17" s="11"/>
      <c r="AF17" s="30"/>
      <c r="AG17" s="11"/>
      <c r="AH17" s="11"/>
      <c r="AI17" s="11"/>
      <c r="AJ17" s="11"/>
      <c r="AK17" s="11"/>
      <c r="AL17" s="11"/>
      <c r="AM17" s="11"/>
    </row>
    <row r="18" spans="1:39" ht="14.25" customHeight="1" x14ac:dyDescent="0.25">
      <c r="A18" s="9" t="s">
        <v>94</v>
      </c>
      <c r="B18" s="46" t="s">
        <v>95</v>
      </c>
      <c r="C18" s="38"/>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row>
    <row r="19" spans="1:39" ht="14.25" customHeight="1" x14ac:dyDescent="0.25">
      <c r="A19" s="9" t="s">
        <v>96</v>
      </c>
      <c r="B19" s="37">
        <v>45746</v>
      </c>
      <c r="C19" s="38"/>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row>
    <row r="20" spans="1:39" ht="14.25" customHeight="1" x14ac:dyDescent="0.25">
      <c r="A20" s="11" t="s">
        <v>97</v>
      </c>
      <c r="B20" s="12" t="s">
        <v>98</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4.25" customHeight="1" x14ac:dyDescent="0.25">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4.2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4.2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4.2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4.2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4.2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4.2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4.2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4.2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4.2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4.2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4.2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4.2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4.2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4.2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4.2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4.2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4.2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4.2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4.2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4.2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4.2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4.2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4.2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4.2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4.2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4.2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4.2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4.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4.2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4.2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4.2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4.2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4.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4.2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4.2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4.2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4.2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4.2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4.2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4.2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4.2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4.2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4.2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4.2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4.2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4.2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4.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4.2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4.2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4.2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4.2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4.2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4.2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4.2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4.2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4.2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4.2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4.2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4.2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4.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4.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4.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4.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4.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4.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4.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4.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4.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4.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4.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4.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4.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4.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4.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4.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4.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4.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4.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4.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4.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4.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4.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4.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4.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4.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4.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4.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4.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4.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4.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4.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4.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4.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4.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4.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4.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4.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4.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4.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4.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4.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4.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4.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4.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4.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4.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4.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4.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4.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4.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4.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4.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4.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4.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4.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4.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4.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4.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4.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4.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4.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4.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4.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4.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4.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4.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4.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4.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4.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4.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4.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4.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4.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4.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4.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4.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4.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4.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4.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4.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4.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4.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4.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4.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4.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4.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4.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4.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4.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4.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4.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4.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4.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4.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4.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4.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4.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4.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4.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4.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4.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4.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4.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4.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4.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4.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4.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4.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4.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4.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4.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4.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4.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4.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4.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4.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4.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4.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4.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4.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4.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4.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4.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4.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4.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4.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4.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4.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4.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4.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4.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4.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4.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4.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4.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4.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4.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4.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4.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4.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4.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4.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4.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4.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4.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4.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4.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4.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4.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4.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4.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4.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4.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4.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4.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4.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4.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4.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4.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4.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4.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4.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4.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4.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4.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4.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4.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4.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4.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4.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4.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4.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4.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4.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4.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4.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4.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4.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4.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4.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4.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4.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4.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4.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4.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4.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4.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4.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4.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4.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4.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4.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4.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4.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4.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4.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4.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4.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4.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4.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4.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4.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4.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4.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4.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4.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4.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4.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4.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4.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4.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4.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4.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4.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4.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4.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4.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4.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4.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4.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4.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4.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4.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4.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4.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4.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4.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4.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4.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4.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4.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4.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4.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4.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4.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4.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4.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4.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4.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4.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4.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4.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4.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4.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4.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4.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4.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4.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4.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4.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4.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4.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4.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4.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4.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4.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4.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4.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4.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4.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4.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4.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4.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4.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4.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4.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4.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4.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4.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4.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4.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4.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4.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4.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4.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4.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4.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4.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4.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4.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4.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4.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4.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4.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4.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4.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4.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4.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4.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4.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4.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4.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4.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4.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4.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4.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4.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4.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4.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4.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4.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4.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4.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4.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4.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4.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4.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4.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4.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4.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4.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4.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4.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4.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4.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4.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4.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4.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4.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4.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4.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4.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4.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4.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4.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4.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4.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4.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4.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4.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4.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4.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4.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4.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4.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4.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4.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4.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4.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4.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4.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4.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4.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4.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4.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4.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4.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4.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4.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4.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4.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4.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4.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4.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4.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4.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4.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4.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4.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4.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4.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4.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4.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4.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4.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4.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4.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4.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4.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4.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4.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4.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4.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4.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4.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4.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4.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4.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4.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4.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4.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4.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4.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4.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4.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4.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4.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4.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4.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4.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4.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4.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4.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4.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4.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4.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4.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4.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4.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4.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4.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4.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4.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4.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4.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4.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4.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4.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4.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4.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4.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4.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4.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4.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4.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4.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4.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4.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4.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4.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4.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4.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4.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4.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4.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4.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4.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4.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4.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4.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4.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4.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4.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4.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4.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4.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4.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4.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4.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4.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4.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4.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4.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4.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4.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4.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4.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4.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4.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4.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4.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4.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4.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4.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4.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4.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4.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4.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4.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4.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4.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4.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4.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4.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4.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4.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4.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4.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4.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4.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4.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4.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4.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4.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4.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4.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4.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4.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4.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4.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4.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4.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4.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4.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4.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4.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4.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4.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4.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4.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4.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4.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4.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4.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4.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4.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4.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4.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4.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4.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4.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4.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4.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4.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4.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4.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4.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4.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4.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4.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4.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4.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4.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4.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4.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4.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4.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4.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4.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4.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4.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4.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4.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4.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4.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4.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4.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4.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4.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4.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4.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4.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4.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4.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4.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4.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4.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4.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4.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4.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4.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4.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4.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4.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4.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4.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4.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4.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4.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4.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4.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4.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4.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4.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4.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4.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4.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4.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4.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4.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4.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4.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4.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4.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4.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4.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4.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4.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4.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4.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4.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4.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4.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4.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4.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4.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4.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4.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4.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4.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4.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4.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4.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4.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4.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4.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4.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4.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4.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4.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4.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4.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4.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4.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4.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4.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4.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4.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4.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4.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4.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4.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4.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4.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4.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4.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4.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4.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4.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4.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4.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4.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4.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4.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4.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4.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4.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4.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4.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4.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4.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4.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4.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4.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4.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4.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4.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4.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4.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4.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4.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4.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4.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4.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4.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4.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4.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4.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4.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4.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4.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4.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4.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4.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4.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4.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4.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4.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4.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4.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4.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4.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4.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4.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4.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4.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4.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4.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4.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4.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4.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4.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4.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4.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4.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4.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4.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4.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4.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4.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4.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4.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4.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4.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4.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4.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4.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4.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4.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4.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4.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4.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4.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4.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4.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4.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4.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4.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4.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4.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4.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4.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4.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4.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4.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4.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4.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4.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4.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4.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4.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4.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4.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4.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4.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4.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4.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4.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4.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4.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4.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4.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4.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4.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4.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4.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4.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4.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4.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4.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4.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4.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4.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4.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4.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4.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4.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4.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4.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4.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4.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4.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4.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4.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4.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4.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4.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4.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4.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4.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4.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4.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4.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4.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4.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4.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4.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4.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4.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4.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4.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4.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4.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4.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4.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4.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4.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4.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4.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4.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4.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4.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4.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4.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4.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4.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4.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4.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4.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4.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4.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4.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4.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4.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4.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4.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4.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4.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4.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4.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4.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4.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4.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4.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4.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4.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4.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4.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4.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4.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4.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4.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4.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4.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4.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4.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4.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4.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4.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4.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4.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4.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4.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4.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4.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4.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4.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4.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4.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4.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4.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4.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4.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4.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4.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4.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4.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4.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4.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4.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4.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4.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4.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4.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4.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4.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4.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4.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4.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4.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4.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4.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4.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4.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4.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4.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4.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4.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4.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4.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4.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4.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4.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4.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4.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4.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4.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4.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4.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4.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4.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4.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4.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4.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4.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4.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4.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4.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4.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4.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4.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4.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4.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4.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4.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4.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4.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4.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4.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4.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4.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4.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4.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4.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4.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4.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4.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4.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4.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4.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4.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4.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4.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4.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4.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4.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4.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4.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4.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4.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4.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4.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4.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4.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4.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4.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4.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row r="995" spans="1:39" ht="14.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row>
    <row r="996" spans="1:39" ht="14.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row>
    <row r="997" spans="1:39" ht="14.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row>
    <row r="998" spans="1:39" ht="14.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sheetData>
  <mergeCells count="132">
    <mergeCell ref="H8:H9"/>
    <mergeCell ref="I8:I9"/>
    <mergeCell ref="J8:J9"/>
    <mergeCell ref="K8:K9"/>
    <mergeCell ref="L8:L9"/>
    <mergeCell ref="M8:M9"/>
    <mergeCell ref="N8:N9"/>
    <mergeCell ref="A8:A9"/>
    <mergeCell ref="B8:B9"/>
    <mergeCell ref="C8:C9"/>
    <mergeCell ref="D8:D9"/>
    <mergeCell ref="E8:E9"/>
    <mergeCell ref="F8:F9"/>
    <mergeCell ref="G8:G9"/>
    <mergeCell ref="A1:C3"/>
    <mergeCell ref="D1:AG1"/>
    <mergeCell ref="AH1:AM1"/>
    <mergeCell ref="D2:AG2"/>
    <mergeCell ref="AH2:AM2"/>
    <mergeCell ref="D3:AG3"/>
    <mergeCell ref="AH3:AM3"/>
    <mergeCell ref="AD7:AG7"/>
    <mergeCell ref="AH7:AM7"/>
    <mergeCell ref="C4:AM4"/>
    <mergeCell ref="A5:AM5"/>
    <mergeCell ref="A6:AM6"/>
    <mergeCell ref="A7:H7"/>
    <mergeCell ref="I7:M7"/>
    <mergeCell ref="N7:U7"/>
    <mergeCell ref="V7:AC7"/>
    <mergeCell ref="O8:O9"/>
    <mergeCell ref="P8:U8"/>
    <mergeCell ref="V8:V9"/>
    <mergeCell ref="W8:X9"/>
    <mergeCell ref="Y8:Z9"/>
    <mergeCell ref="AA8:AA9"/>
    <mergeCell ref="AB8:AB9"/>
    <mergeCell ref="AJ8:AJ9"/>
    <mergeCell ref="AK8:AK9"/>
    <mergeCell ref="AL8:AL9"/>
    <mergeCell ref="AM8:AM9"/>
    <mergeCell ref="AC8:AC9"/>
    <mergeCell ref="AD8:AD9"/>
    <mergeCell ref="AE8:AE9"/>
    <mergeCell ref="AF8:AF9"/>
    <mergeCell ref="AG8:AG9"/>
    <mergeCell ref="AH8:AH9"/>
    <mergeCell ref="AI8:AI9"/>
    <mergeCell ref="AI10:AI11"/>
    <mergeCell ref="AJ10:AJ11"/>
    <mergeCell ref="AK10:AK11"/>
    <mergeCell ref="AL10:AL11"/>
    <mergeCell ref="AM10:AM11"/>
    <mergeCell ref="AB10:AB11"/>
    <mergeCell ref="AC10:AC11"/>
    <mergeCell ref="AD10:AD11"/>
    <mergeCell ref="AE10:AE11"/>
    <mergeCell ref="AF10:AF11"/>
    <mergeCell ref="AG10:AG11"/>
    <mergeCell ref="AH10:AH11"/>
    <mergeCell ref="M16:M17"/>
    <mergeCell ref="AF16:AF17"/>
    <mergeCell ref="H14:H15"/>
    <mergeCell ref="I14:I15"/>
    <mergeCell ref="J14:J15"/>
    <mergeCell ref="K14:K15"/>
    <mergeCell ref="L14:L15"/>
    <mergeCell ref="M14:M15"/>
    <mergeCell ref="V14:V15"/>
    <mergeCell ref="B16:C16"/>
    <mergeCell ref="B17:C17"/>
    <mergeCell ref="B18:C18"/>
    <mergeCell ref="B19:C19"/>
    <mergeCell ref="A14:A15"/>
    <mergeCell ref="B14:B15"/>
    <mergeCell ref="C14:C15"/>
    <mergeCell ref="D14:D15"/>
    <mergeCell ref="E14:E15"/>
    <mergeCell ref="F14:F15"/>
    <mergeCell ref="G14:G15"/>
    <mergeCell ref="H10:H11"/>
    <mergeCell ref="I10:I11"/>
    <mergeCell ref="J10:J11"/>
    <mergeCell ref="K10:K11"/>
    <mergeCell ref="L10:L11"/>
    <mergeCell ref="M10:M11"/>
    <mergeCell ref="V10:V11"/>
    <mergeCell ref="J12:J13"/>
    <mergeCell ref="K12:K13"/>
    <mergeCell ref="L12:L13"/>
    <mergeCell ref="M12:M13"/>
    <mergeCell ref="V12:V13"/>
    <mergeCell ref="A10:A11"/>
    <mergeCell ref="B10:B11"/>
    <mergeCell ref="C10:C11"/>
    <mergeCell ref="D10:D11"/>
    <mergeCell ref="E10:E11"/>
    <mergeCell ref="F10:F11"/>
    <mergeCell ref="G10:G11"/>
    <mergeCell ref="H12:H13"/>
    <mergeCell ref="I12:I13"/>
    <mergeCell ref="A12:A13"/>
    <mergeCell ref="B12:B13"/>
    <mergeCell ref="C12:C13"/>
    <mergeCell ref="D12:D13"/>
    <mergeCell ref="E12:E13"/>
    <mergeCell ref="F12:F13"/>
    <mergeCell ref="G12:G13"/>
    <mergeCell ref="AI12:AI13"/>
    <mergeCell ref="AJ12:AJ13"/>
    <mergeCell ref="AK12:AK13"/>
    <mergeCell ref="AL12:AL13"/>
    <mergeCell ref="AM12:AM13"/>
    <mergeCell ref="AB12:AB13"/>
    <mergeCell ref="AC12:AC13"/>
    <mergeCell ref="AD12:AD13"/>
    <mergeCell ref="AE12:AE13"/>
    <mergeCell ref="AF12:AF13"/>
    <mergeCell ref="AG12:AG13"/>
    <mergeCell ref="AH12:AH13"/>
    <mergeCell ref="AI14:AI15"/>
    <mergeCell ref="AJ14:AJ15"/>
    <mergeCell ref="AK14:AK15"/>
    <mergeCell ref="AL14:AL15"/>
    <mergeCell ref="AM14:AM15"/>
    <mergeCell ref="AB14:AB15"/>
    <mergeCell ref="AC14:AC15"/>
    <mergeCell ref="AD14:AD15"/>
    <mergeCell ref="AE14:AE15"/>
    <mergeCell ref="AF14:AF15"/>
    <mergeCell ref="AG14:AG15"/>
    <mergeCell ref="AH14:AH15"/>
  </mergeCells>
  <conditionalFormatting sqref="J10 J12 J14">
    <cfRule type="cellIs" dxfId="65" priority="5" operator="equal">
      <formula>"Muy Baja 20%"</formula>
    </cfRule>
    <cfRule type="containsText" dxfId="64" priority="6" operator="containsText" text="Muy Baja 20%">
      <formula>NOT(ISERROR(SEARCH(("Muy Baja 20%"),(J10))))</formula>
    </cfRule>
  </conditionalFormatting>
  <conditionalFormatting sqref="L10 L12 L14">
    <cfRule type="cellIs" dxfId="63" priority="7" operator="equal">
      <formula>"Muy Baja 20%"</formula>
    </cfRule>
    <cfRule type="containsText" dxfId="62" priority="8" operator="containsText" text="Muy Baja 20%">
      <formula>NOT(ISERROR(SEARCH(("Muy Baja 20%"),(L10))))</formula>
    </cfRule>
  </conditionalFormatting>
  <conditionalFormatting sqref="M10:M17 AF10:AF17">
    <cfRule type="expression" dxfId="61" priority="1">
      <formula>NOT(ISERROR(SEARCH(("Extremo"),(M10))))</formula>
    </cfRule>
    <cfRule type="expression" dxfId="60" priority="2">
      <formula>NOT(ISERROR(SEARCH(("Alto"),(M10))))</formula>
    </cfRule>
    <cfRule type="expression" dxfId="59" priority="3">
      <formula>NOT(ISERROR(SEARCH(("Moderado"),(M10))))</formula>
    </cfRule>
    <cfRule type="expression" dxfId="58" priority="4">
      <formula>NOT(ISERROR(SEARCH(("Bajo"),(M10))))</formula>
    </cfRule>
  </conditionalFormatting>
  <conditionalFormatting sqref="R10:R15">
    <cfRule type="cellIs" dxfId="57" priority="9" operator="equal">
      <formula>"Muy Baja 20%"</formula>
    </cfRule>
    <cfRule type="containsText" dxfId="56" priority="10" operator="containsText" text="Muy Baja 20%">
      <formula>NOT(ISERROR(SEARCH(("Muy Baja 20%"),(R10))))</formula>
    </cfRule>
  </conditionalFormatting>
  <conditionalFormatting sqref="X10:X15">
    <cfRule type="cellIs" dxfId="55" priority="11" operator="equal">
      <formula>"Muy Baja 20%"</formula>
    </cfRule>
    <cfRule type="containsText" dxfId="54" priority="12" operator="containsText" text="Muy Baja 20%">
      <formula>NOT(ISERROR(SEARCH(("Muy Baja 20%"),(X10))))</formula>
    </cfRule>
  </conditionalFormatting>
  <conditionalFormatting sqref="Z10:AA15">
    <cfRule type="cellIs" dxfId="53" priority="13" operator="equal">
      <formula>"Muy Baja 20%"</formula>
    </cfRule>
    <cfRule type="containsText" dxfId="52" priority="14" operator="containsText" text="Muy Baja 20%">
      <formula>NOT(ISERROR(SEARCH(("Muy Baja 20%"),(Z10))))</formula>
    </cfRule>
  </conditionalFormatting>
  <conditionalFormatting sqref="AD10:AE10 AD12:AE12 AD14:AE14">
    <cfRule type="cellIs" dxfId="51" priority="15" operator="equal">
      <formula>"Muy Baja 20%"</formula>
    </cfRule>
    <cfRule type="containsText" dxfId="50" priority="16" operator="containsText" text="Muy Baja 20%">
      <formula>NOT(ISERROR(SEARCH(("Muy Baja 20%"),(AD10))))</formula>
    </cfRule>
  </conditionalFormatting>
  <dataValidations count="11">
    <dataValidation type="list" allowBlank="1" showErrorMessage="1" sqref="T10:T15" xr:uid="{00000000-0002-0000-0500-000000000000}">
      <formula1>"Continua,Aleatoria"</formula1>
    </dataValidation>
    <dataValidation type="list" allowBlank="1" showErrorMessage="1" sqref="G10 G12 G14" xr:uid="{00000000-0002-0000-0500-000001000000}">
      <formula1>"Ejecución y administración de procesos,Daños activos fijos,Fallas tecnológicas,Fraude Externo,Fraude Interno,Relaciones laborales,Usuarios,Productos y practicas organizacionales"</formula1>
    </dataValidation>
    <dataValidation type="list" allowBlank="1" showErrorMessage="1" sqref="H10 H12 H14" xr:uid="{00000000-0002-0000-0500-000002000000}">
      <formula1>"Máximo 2 por año,3 a 24 veces por año,24 a 500 veces por año,500 a 5000 veces por año,Más de 5000 veces por año"</formula1>
    </dataValidation>
    <dataValidation type="list" allowBlank="1" showErrorMessage="1" sqref="Q10:Q15" xr:uid="{00000000-0002-0000-0500-000003000000}">
      <formula1>"Manual,Automático"</formula1>
    </dataValidation>
    <dataValidation type="list" allowBlank="1" showErrorMessage="1" sqref="F10 F12 F14" xr:uid="{00000000-0002-0000-0500-000004000000}">
      <formula1>"Gestión,Corrupción,Fiscal"</formula1>
    </dataValidation>
    <dataValidation type="list" allowBlank="1" showErrorMessage="1" sqref="I10 I12 I14" xr:uid="{00000000-0002-0000-0500-000005000000}">
      <formula1>"Muy baja,Baja,Media,Alta,Muy alta"</formula1>
    </dataValidation>
    <dataValidation type="list" allowBlank="1" showErrorMessage="1" sqref="S10:S15" xr:uid="{00000000-0002-0000-0500-000006000000}">
      <formula1>"Documentado,Sin documentar"</formula1>
    </dataValidation>
    <dataValidation type="list" allowBlank="1" showErrorMessage="1" sqref="P10:P15" xr:uid="{00000000-0002-0000-0500-000007000000}">
      <formula1>"Preventivo,Correctivo,Detectivo"</formula1>
    </dataValidation>
    <dataValidation type="list" allowBlank="1" showErrorMessage="1" sqref="U10:U15" xr:uid="{00000000-0002-0000-0500-000008000000}">
      <formula1>"Con registro,Sin registro"</formula1>
    </dataValidation>
    <dataValidation type="list" allowBlank="1" showErrorMessage="1" sqref="B10 B12 B14" xr:uid="{00000000-0002-0000-0500-000009000000}">
      <formula1>"Reputacional,Económico"</formula1>
    </dataValidation>
    <dataValidation type="list" allowBlank="1" showErrorMessage="1" sqref="K10 K12 K14" xr:uid="{00000000-0002-0000-0500-00000A000000}">
      <formula1>"Leve,Menor,Moderado,Mayor,Catastrófico"</formula1>
    </dataValidation>
  </dataValidations>
  <pageMargins left="0.7" right="0.7" top="0.75" bottom="0.75" header="0" footer="0"/>
  <pageSetup scale="11"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M1000"/>
  <sheetViews>
    <sheetView showGridLines="0" topLeftCell="Z1" zoomScale="90" zoomScaleNormal="90" workbookViewId="0">
      <selection activeCell="AN5" sqref="AN5"/>
    </sheetView>
  </sheetViews>
  <sheetFormatPr baseColWidth="10" defaultColWidth="14.42578125" defaultRowHeight="15" customHeight="1" x14ac:dyDescent="0.25"/>
  <cols>
    <col min="1" max="1" width="11.7109375" customWidth="1"/>
    <col min="2" max="2" width="20.42578125" customWidth="1"/>
    <col min="3" max="3" width="17.140625" customWidth="1"/>
    <col min="4" max="4" width="18.85546875" customWidth="1"/>
    <col min="5" max="5" width="31" customWidth="1"/>
    <col min="6" max="6" width="14.28515625" customWidth="1"/>
    <col min="7" max="7" width="15" customWidth="1"/>
    <col min="8" max="8" width="13.7109375" customWidth="1"/>
    <col min="9" max="9" width="13.42578125" customWidth="1"/>
    <col min="10" max="10" width="12.42578125" customWidth="1"/>
    <col min="11" max="11" width="14.42578125" customWidth="1"/>
    <col min="12" max="12" width="13.7109375" customWidth="1"/>
    <col min="13" max="13" width="17.42578125" customWidth="1"/>
    <col min="14" max="14" width="16" customWidth="1"/>
    <col min="15" max="15" width="23.42578125" customWidth="1"/>
    <col min="16" max="16" width="13.140625" customWidth="1"/>
    <col min="17" max="17" width="15.5703125" customWidth="1"/>
    <col min="18" max="18" width="13" customWidth="1"/>
    <col min="19" max="19" width="16.85546875" customWidth="1"/>
    <col min="20" max="20" width="14" customWidth="1"/>
    <col min="21" max="21" width="16.85546875" customWidth="1"/>
    <col min="22" max="22" width="18.28515625" customWidth="1"/>
    <col min="23" max="23" width="13.5703125" customWidth="1"/>
    <col min="24" max="24" width="8.7109375" customWidth="1"/>
    <col min="25" max="25" width="17.5703125" customWidth="1"/>
    <col min="26" max="26" width="10.28515625" customWidth="1"/>
    <col min="27" max="27" width="11.85546875" customWidth="1"/>
    <col min="28" max="28" width="12.28515625" customWidth="1"/>
    <col min="29" max="29" width="11.140625" customWidth="1"/>
    <col min="30" max="30" width="9.85546875" customWidth="1"/>
    <col min="31" max="31" width="8.42578125" customWidth="1"/>
    <col min="32" max="32" width="12.7109375" customWidth="1"/>
    <col min="33" max="33" width="11.42578125" customWidth="1"/>
    <col min="34" max="34" width="34.5703125" customWidth="1"/>
    <col min="35" max="35" width="19.42578125" customWidth="1"/>
    <col min="36" max="36" width="21.140625" customWidth="1"/>
    <col min="37" max="37" width="18.7109375" customWidth="1"/>
    <col min="38" max="38" width="17" customWidth="1"/>
    <col min="39" max="39" width="15.5703125" customWidth="1"/>
  </cols>
  <sheetData>
    <row r="1" spans="1:39" ht="28.5" customHeight="1" x14ac:dyDescent="0.25">
      <c r="A1" s="64"/>
      <c r="B1" s="65"/>
      <c r="C1" s="61"/>
      <c r="D1" s="64" t="s">
        <v>0</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1"/>
      <c r="AH1" s="69" t="s">
        <v>1</v>
      </c>
      <c r="AI1" s="58"/>
      <c r="AJ1" s="58"/>
      <c r="AK1" s="58"/>
      <c r="AL1" s="58"/>
      <c r="AM1" s="59"/>
    </row>
    <row r="2" spans="1:39" ht="28.5" customHeight="1" x14ac:dyDescent="0.25">
      <c r="A2" s="66"/>
      <c r="B2" s="38"/>
      <c r="C2" s="67"/>
      <c r="D2" s="64" t="s">
        <v>2</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1"/>
      <c r="AH2" s="69" t="s">
        <v>3</v>
      </c>
      <c r="AI2" s="58"/>
      <c r="AJ2" s="58"/>
      <c r="AK2" s="58"/>
      <c r="AL2" s="58"/>
      <c r="AM2" s="59"/>
    </row>
    <row r="3" spans="1:39" ht="30.75" customHeight="1" x14ac:dyDescent="0.25">
      <c r="A3" s="62"/>
      <c r="B3" s="68"/>
      <c r="C3" s="63"/>
      <c r="D3" s="64" t="s">
        <v>130</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1"/>
      <c r="AH3" s="69" t="s">
        <v>5</v>
      </c>
      <c r="AI3" s="58"/>
      <c r="AJ3" s="58"/>
      <c r="AK3" s="58"/>
      <c r="AL3" s="58"/>
      <c r="AM3" s="59"/>
    </row>
    <row r="4" spans="1:39" ht="24" customHeight="1" x14ac:dyDescent="0.25">
      <c r="A4" s="1" t="s">
        <v>102</v>
      </c>
      <c r="B4" s="1"/>
      <c r="C4" s="74" t="s">
        <v>259</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9"/>
    </row>
    <row r="5" spans="1:39" ht="24" customHeight="1" x14ac:dyDescent="0.25">
      <c r="A5" s="74" t="s">
        <v>260</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row>
    <row r="6" spans="1:39" ht="24" customHeight="1" x14ac:dyDescent="0.25">
      <c r="A6" s="75" t="s">
        <v>9</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32.25" customHeight="1" x14ac:dyDescent="0.25">
      <c r="A7" s="76" t="s">
        <v>10</v>
      </c>
      <c r="B7" s="58"/>
      <c r="C7" s="58"/>
      <c r="D7" s="58"/>
      <c r="E7" s="58"/>
      <c r="F7" s="58"/>
      <c r="G7" s="58"/>
      <c r="H7" s="59"/>
      <c r="I7" s="77" t="s">
        <v>11</v>
      </c>
      <c r="J7" s="71"/>
      <c r="K7" s="71"/>
      <c r="L7" s="71"/>
      <c r="M7" s="72"/>
      <c r="N7" s="78" t="s">
        <v>12</v>
      </c>
      <c r="O7" s="71"/>
      <c r="P7" s="71"/>
      <c r="Q7" s="71"/>
      <c r="R7" s="71"/>
      <c r="S7" s="71"/>
      <c r="T7" s="71"/>
      <c r="U7" s="72"/>
      <c r="V7" s="79" t="s">
        <v>13</v>
      </c>
      <c r="W7" s="71"/>
      <c r="X7" s="71"/>
      <c r="Y7" s="71"/>
      <c r="Z7" s="71"/>
      <c r="AA7" s="71"/>
      <c r="AB7" s="71"/>
      <c r="AC7" s="72"/>
      <c r="AD7" s="70" t="s">
        <v>14</v>
      </c>
      <c r="AE7" s="71"/>
      <c r="AF7" s="71"/>
      <c r="AG7" s="72"/>
      <c r="AH7" s="73" t="s">
        <v>15</v>
      </c>
      <c r="AI7" s="71"/>
      <c r="AJ7" s="71"/>
      <c r="AK7" s="71"/>
      <c r="AL7" s="71"/>
      <c r="AM7" s="72"/>
    </row>
    <row r="8" spans="1:39" ht="36" customHeight="1" x14ac:dyDescent="0.25">
      <c r="A8" s="81" t="s">
        <v>16</v>
      </c>
      <c r="B8" s="54" t="s">
        <v>261</v>
      </c>
      <c r="C8" s="54" t="s">
        <v>262</v>
      </c>
      <c r="D8" s="54" t="s">
        <v>263</v>
      </c>
      <c r="E8" s="54" t="s">
        <v>20</v>
      </c>
      <c r="F8" s="54" t="s">
        <v>21</v>
      </c>
      <c r="G8" s="54" t="s">
        <v>22</v>
      </c>
      <c r="H8" s="54" t="s">
        <v>23</v>
      </c>
      <c r="I8" s="80" t="s">
        <v>24</v>
      </c>
      <c r="J8" s="80" t="s">
        <v>25</v>
      </c>
      <c r="K8" s="80" t="s">
        <v>26</v>
      </c>
      <c r="L8" s="80" t="s">
        <v>25</v>
      </c>
      <c r="M8" s="80" t="s">
        <v>27</v>
      </c>
      <c r="N8" s="56" t="s">
        <v>28</v>
      </c>
      <c r="O8" s="56" t="s">
        <v>29</v>
      </c>
      <c r="P8" s="57" t="s">
        <v>30</v>
      </c>
      <c r="Q8" s="58"/>
      <c r="R8" s="58"/>
      <c r="S8" s="58"/>
      <c r="T8" s="58"/>
      <c r="U8" s="59"/>
      <c r="V8" s="54" t="s">
        <v>31</v>
      </c>
      <c r="W8" s="60" t="s">
        <v>32</v>
      </c>
      <c r="X8" s="61"/>
      <c r="Y8" s="60" t="s">
        <v>33</v>
      </c>
      <c r="Z8" s="61"/>
      <c r="AA8" s="54" t="s">
        <v>34</v>
      </c>
      <c r="AB8" s="54" t="s">
        <v>35</v>
      </c>
      <c r="AC8" s="54" t="s">
        <v>36</v>
      </c>
      <c r="AD8" s="55" t="s">
        <v>37</v>
      </c>
      <c r="AE8" s="55" t="s">
        <v>38</v>
      </c>
      <c r="AF8" s="55" t="s">
        <v>39</v>
      </c>
      <c r="AG8" s="55" t="s">
        <v>40</v>
      </c>
      <c r="AH8" s="53" t="s">
        <v>41</v>
      </c>
      <c r="AI8" s="53" t="s">
        <v>42</v>
      </c>
      <c r="AJ8" s="53" t="s">
        <v>43</v>
      </c>
      <c r="AK8" s="53" t="s">
        <v>44</v>
      </c>
      <c r="AL8" s="53" t="s">
        <v>45</v>
      </c>
      <c r="AM8" s="53" t="s">
        <v>46</v>
      </c>
    </row>
    <row r="9" spans="1:39" ht="27" customHeight="1" x14ac:dyDescent="0.25">
      <c r="A9" s="30"/>
      <c r="B9" s="30"/>
      <c r="C9" s="30"/>
      <c r="D9" s="30"/>
      <c r="E9" s="30"/>
      <c r="F9" s="30"/>
      <c r="G9" s="30"/>
      <c r="H9" s="30"/>
      <c r="I9" s="30"/>
      <c r="J9" s="30"/>
      <c r="K9" s="30"/>
      <c r="L9" s="30"/>
      <c r="M9" s="30"/>
      <c r="N9" s="30"/>
      <c r="O9" s="30"/>
      <c r="P9" s="2" t="s">
        <v>47</v>
      </c>
      <c r="Q9" s="2" t="s">
        <v>48</v>
      </c>
      <c r="R9" s="2" t="s">
        <v>49</v>
      </c>
      <c r="S9" s="2" t="s">
        <v>50</v>
      </c>
      <c r="T9" s="2" t="s">
        <v>51</v>
      </c>
      <c r="U9" s="2" t="s">
        <v>52</v>
      </c>
      <c r="V9" s="30"/>
      <c r="W9" s="62"/>
      <c r="X9" s="63"/>
      <c r="Y9" s="62"/>
      <c r="Z9" s="63"/>
      <c r="AA9" s="30"/>
      <c r="AB9" s="30"/>
      <c r="AC9" s="30"/>
      <c r="AD9" s="30"/>
      <c r="AE9" s="30"/>
      <c r="AF9" s="30"/>
      <c r="AG9" s="30"/>
      <c r="AH9" s="30"/>
      <c r="AI9" s="30"/>
      <c r="AJ9" s="30"/>
      <c r="AK9" s="30"/>
      <c r="AL9" s="30"/>
      <c r="AM9" s="30"/>
    </row>
    <row r="10" spans="1:39" ht="57" x14ac:dyDescent="0.25">
      <c r="A10" s="43">
        <v>1</v>
      </c>
      <c r="B10" s="84" t="s">
        <v>86</v>
      </c>
      <c r="C10" s="44" t="s">
        <v>264</v>
      </c>
      <c r="D10" s="44" t="s">
        <v>265</v>
      </c>
      <c r="E10" s="87" t="s">
        <v>266</v>
      </c>
      <c r="F10" s="44" t="s">
        <v>57</v>
      </c>
      <c r="G10" s="44" t="s">
        <v>74</v>
      </c>
      <c r="H10" s="42" t="s">
        <v>59</v>
      </c>
      <c r="I10" s="31" t="s">
        <v>76</v>
      </c>
      <c r="J10" s="50">
        <f>IF(I10="Muy Baja",20%,IF(I10="Baja",40%,IF(I10="Media",60%,IF(I10="Alta",80%,IF(I10="Muy Alta",100%,"Error en datos")))))</f>
        <v>0.4</v>
      </c>
      <c r="K10" s="31" t="s">
        <v>61</v>
      </c>
      <c r="L10" s="50">
        <f>IF(K10="Leve",20%,IF(K10="Menor",40%,IF(K10="Moderado",60%,IF(K10="Mayor",80%,100%))))</f>
        <v>0.6</v>
      </c>
      <c r="M10" s="51" t="str">
        <f>IF(AND(J10&lt;=20%,L10&lt;=20%),"Bajo", IF(AND(J10&lt;=40%,L10&lt;=20%),"Bajo", IF(AND(J10&lt;=60%,L10&lt;=20%),"Moderado", IF(AND(J10&lt;=80%,L10&lt;=20%),"Moderado", IF(AND(J10&lt;=100%,L10&lt;=20%),"Alto", IF(AND(J10&lt;=20%,L10&lt;=40%),"Bajo", IF(AND(J10&lt;=40%,L10&lt;=40%),"Moderado", IF(AND(J10&lt;=60%,L10&lt;=40%),"Moderado", IF(AND(J10&lt;=80%,L10&lt;=40%),"Moderado", IF(AND(J10&lt;=100%,L10&lt;=40%),"Alto", IF(AND(J10&lt;=20%,L10&lt;=60%),"Moderado", IF(AND(J10&lt;=40%,L10&lt;=60%),"Moderado", IF(AND(J10&lt;=60%,L10&lt;=60%),"Moderado", IF(AND(J10&lt;=80%,L10&lt;=60%),"Alto", IF(AND(J10&lt;=100%,L10&lt;=60%),"Alto", IF(AND(J10&lt;=20%,L10&lt;=80%),"Alto", IF(AND(J10&lt;=40%,L10&lt;=80%),"Alto", IF(AND(J10&lt;=60%,L10&lt;=80%),"Alto", IF(AND(J10&lt;=80%,L10&lt;=80%),"Alto", IF(AND(J10&lt;=100%,L10&lt;=80%),"Alto", IF(AND(J10&lt;=20%,L10&lt;=100%),"Extremo", IF(AND(J10&lt;=40%,L10&lt;=100%),"Extremo", IF(AND(J10&lt;=60%,L10&lt;=100%),"Extremo", IF(AND(J10&lt;=80%,L10&lt;=100%),"Extremo", IF(AND(J10&lt;=100%,L10&lt;=100%),"Extremo","")))))))))))))))))))))))))</f>
        <v>Moderado</v>
      </c>
      <c r="N10" s="3" t="s">
        <v>62</v>
      </c>
      <c r="O10" s="28" t="s">
        <v>267</v>
      </c>
      <c r="P10" s="3" t="s">
        <v>64</v>
      </c>
      <c r="Q10" s="3" t="s">
        <v>65</v>
      </c>
      <c r="R10" s="5">
        <f t="shared" ref="R10:R17" si="0">IF(P10="Preventivo",25%,IF(P10="Detectivo",15%,IF(P10="Correctivo",10%,0)))+IF(Q10="Manual",15%,IF(Q10="Automático",25%))</f>
        <v>0.4</v>
      </c>
      <c r="S10" s="3" t="s">
        <v>66</v>
      </c>
      <c r="T10" s="3" t="s">
        <v>67</v>
      </c>
      <c r="U10" s="3" t="s">
        <v>68</v>
      </c>
      <c r="V10" s="44" t="str">
        <f>E10</f>
        <v>Probabilidad de afectación económica y reputacional debido a que no se soporten adecuadamente cuentas o facturas, ausencia de soportes obligatorios</v>
      </c>
      <c r="W10" s="3" t="s">
        <v>24</v>
      </c>
      <c r="X10" s="5">
        <f>+J10</f>
        <v>0.4</v>
      </c>
      <c r="Y10" s="3" t="str">
        <f t="shared" ref="Y10:Y17" si="1">N10</f>
        <v xml:space="preserve">Control No.1
</v>
      </c>
      <c r="Z10" s="5">
        <f t="shared" ref="Z10:Z17" si="2">+R10</f>
        <v>0.4</v>
      </c>
      <c r="AA10" s="5">
        <f t="shared" ref="AA10:AA17" si="3">+X10*Z10</f>
        <v>0.16000000000000003</v>
      </c>
      <c r="AB10" s="48">
        <f>+X10-AA10</f>
        <v>0.24</v>
      </c>
      <c r="AC10" s="49">
        <f>+IF(P11="Correctivo",X11-AA11,L10)</f>
        <v>0.6</v>
      </c>
      <c r="AD10" s="50">
        <f>+AB10</f>
        <v>0.24</v>
      </c>
      <c r="AE10" s="50">
        <f>IF(P11="Correctivo",X11-AA11,L10)</f>
        <v>0.6</v>
      </c>
      <c r="AF10" s="51" t="str">
        <f>IF(AND(AD10&lt;=20%,AE10&lt;=20%),"Bajo", IF(AND(AD10&lt;=40%,AE10&lt;=20%),"Bajo", IF(AND(AD10&lt;=60%,AE10&lt;=20%),"Moderado", IF(AND(AD10&lt;=80%,AE10&lt;=20%),"Moderado", IF(AND(AD10&lt;=100%,AE10&lt;=20%),"Alto", IF(AND(AD10&lt;=20%,AE10&lt;=40%),"Bajo", IF(AND(AD10&lt;=40%,AE10&lt;=40%),"Moderado", IF(AND(AD10&lt;=60%,AE10&lt;=40%),"Moderado", IF(AND(AD10&lt;=80%,AE10&lt;=40%),"Moderado", IF(AND(AD10&lt;=100%,AE10&lt;=40%),"Alto", IF(AND(AD10&lt;=20%,AE10&lt;=60%),"Moderado", IF(AND(AD10&lt;=40%,AE10&lt;=60%),"Moderado", IF(AND(AD10&lt;=60%,AE10&lt;=60%),"Moderado", IF(AND(AD10&lt;=80%,AE10&lt;=60%),"Alto", IF(AND(AD10&lt;=100%,AE10&lt;=60%),"Alto", IF(AND(AD10&lt;=20%,AE10&lt;=80%),"Alto", IF(AND(AD10&lt;=40%,AE10&lt;=80%),"Alto", IF(AND(AD10&lt;=60%,AE10&lt;=80%),"Alto", IF(AND(AD10&lt;=80%,AE10&lt;=80%),"Alto", IF(AND(AD10&lt;=100%,AE10&lt;=80%),"Alto", IF(AND(AD10&lt;=20%,AE10&lt;=100%),"Extremo", IF(AND(AD10&lt;=40%,AE10&lt;=100%),"Extremo", IF(AND(AD10&lt;=60%,AE10&lt;=100%),"Extremo", IF(AND(AD10&lt;=80%,AE10&lt;=100%),"Extremo", IF(AND(AD10&lt;=100%,AE10&lt;=100%),"Extremo","")))))))))))))))))))))))))</f>
        <v>Moderado</v>
      </c>
      <c r="AG10" s="52" t="str">
        <f>+IF(AF10="Bajo","Asumir el riesgo, Reducir el riesgo",IF(AF10="Moderado","Asumir el riesgo, Reducir el riesgo",IF(AF10="Alto","Evitar, compartir o transferir","Eliminar o reducir el riesgo")))</f>
        <v>Asumir el riesgo, Reducir el riesgo</v>
      </c>
      <c r="AH10" s="91" t="s">
        <v>343</v>
      </c>
      <c r="AI10" s="29" t="s">
        <v>317</v>
      </c>
      <c r="AJ10" s="47">
        <v>45748</v>
      </c>
      <c r="AK10" s="47"/>
      <c r="AL10" s="29" t="s">
        <v>310</v>
      </c>
      <c r="AM10" s="31">
        <v>0</v>
      </c>
    </row>
    <row r="11" spans="1:39" ht="42.75" x14ac:dyDescent="0.25">
      <c r="A11" s="30"/>
      <c r="B11" s="30"/>
      <c r="C11" s="30"/>
      <c r="D11" s="30"/>
      <c r="E11" s="30"/>
      <c r="F11" s="30"/>
      <c r="G11" s="30"/>
      <c r="H11" s="30"/>
      <c r="I11" s="30"/>
      <c r="J11" s="30"/>
      <c r="K11" s="30"/>
      <c r="L11" s="30"/>
      <c r="M11" s="30"/>
      <c r="N11" s="3" t="s">
        <v>70</v>
      </c>
      <c r="O11" s="28" t="s">
        <v>268</v>
      </c>
      <c r="P11" s="3" t="s">
        <v>64</v>
      </c>
      <c r="Q11" s="3" t="s">
        <v>65</v>
      </c>
      <c r="R11" s="5">
        <f t="shared" si="0"/>
        <v>0.4</v>
      </c>
      <c r="S11" s="3" t="s">
        <v>66</v>
      </c>
      <c r="T11" s="3" t="s">
        <v>67</v>
      </c>
      <c r="U11" s="3" t="s">
        <v>68</v>
      </c>
      <c r="V11" s="30"/>
      <c r="W11" s="3" t="s">
        <v>26</v>
      </c>
      <c r="X11" s="5">
        <f>+L10</f>
        <v>0.6</v>
      </c>
      <c r="Y11" s="3" t="str">
        <f t="shared" si="1"/>
        <v xml:space="preserve">Control No.2
</v>
      </c>
      <c r="Z11" s="5">
        <f t="shared" si="2"/>
        <v>0.4</v>
      </c>
      <c r="AA11" s="5">
        <f t="shared" si="3"/>
        <v>0.24</v>
      </c>
      <c r="AB11" s="30"/>
      <c r="AC11" s="30"/>
      <c r="AD11" s="30"/>
      <c r="AE11" s="30"/>
      <c r="AF11" s="30"/>
      <c r="AG11" s="30"/>
      <c r="AH11" s="30"/>
      <c r="AI11" s="30"/>
      <c r="AJ11" s="30"/>
      <c r="AK11" s="30"/>
      <c r="AL11" s="30"/>
      <c r="AM11" s="30"/>
    </row>
    <row r="12" spans="1:39" ht="57" x14ac:dyDescent="0.25">
      <c r="A12" s="43">
        <v>2</v>
      </c>
      <c r="B12" s="84" t="s">
        <v>136</v>
      </c>
      <c r="C12" s="44" t="s">
        <v>269</v>
      </c>
      <c r="D12" s="44" t="s">
        <v>270</v>
      </c>
      <c r="E12" s="87" t="s">
        <v>271</v>
      </c>
      <c r="F12" s="44" t="s">
        <v>57</v>
      </c>
      <c r="G12" s="44" t="s">
        <v>74</v>
      </c>
      <c r="H12" s="42" t="s">
        <v>118</v>
      </c>
      <c r="I12" s="31" t="s">
        <v>60</v>
      </c>
      <c r="J12" s="50">
        <f>IF(I12="Muy Baja",20%,IF(I12="Baja",40%,IF(I12="Media",60%,IF(I12="Alta",80%,IF(I12="Muy Alta",100%,"Error en datos")))))</f>
        <v>0.2</v>
      </c>
      <c r="K12" s="31" t="s">
        <v>84</v>
      </c>
      <c r="L12" s="50">
        <f>IF(K12="Leve",20%,IF(K12="Menor",40%,IF(K12="Moderado",60%,IF(K12="Mayor",80%,100%))))</f>
        <v>0.8</v>
      </c>
      <c r="M12" s="51" t="str">
        <f>IF(AND(J12&lt;=20%,L12&lt;=20%),"Bajo", IF(AND(J12&lt;=40%,L12&lt;=20%),"Bajo", IF(AND(J12&lt;=60%,L12&lt;=20%),"Moderado", IF(AND(J12&lt;=80%,L12&lt;=20%),"Moderado", IF(AND(J12&lt;=100%,L12&lt;=20%),"Alto", IF(AND(J12&lt;=20%,L12&lt;=40%),"Bajo", IF(AND(J12&lt;=40%,L12&lt;=40%),"Moderado", IF(AND(J12&lt;=60%,L12&lt;=40%),"Moderado", IF(AND(J12&lt;=80%,L12&lt;=40%),"Moderado", IF(AND(J12&lt;=100%,L12&lt;=40%),"Alto", IF(AND(J12&lt;=20%,L12&lt;=60%),"Moderado", IF(AND(J12&lt;=40%,L12&lt;=60%),"Moderado", IF(AND(J12&lt;=60%,L12&lt;=60%),"Moderado", IF(AND(J12&lt;=80%,L12&lt;=60%),"Alto", IF(AND(J12&lt;=100%,L12&lt;=60%),"Alto", IF(AND(J12&lt;=20%,L12&lt;=80%),"Alto", IF(AND(J12&lt;=40%,L12&lt;=80%),"Alto", IF(AND(J12&lt;=60%,L12&lt;=80%),"Alto", IF(AND(J12&lt;=80%,L12&lt;=80%),"Alto", IF(AND(J12&lt;=100%,L12&lt;=80%),"Alto", IF(AND(J12&lt;=20%,L12&lt;=100%),"Extremo", IF(AND(J12&lt;=40%,L12&lt;=100%),"Extremo", IF(AND(J12&lt;=60%,L12&lt;=100%),"Extremo", IF(AND(J12&lt;=80%,L12&lt;=100%),"Extremo", IF(AND(J12&lt;=100%,L12&lt;=100%),"Extremo","")))))))))))))))))))))))))</f>
        <v>Alto</v>
      </c>
      <c r="N12" s="3" t="s">
        <v>62</v>
      </c>
      <c r="O12" s="28" t="s">
        <v>267</v>
      </c>
      <c r="P12" s="3" t="s">
        <v>64</v>
      </c>
      <c r="Q12" s="3" t="s">
        <v>65</v>
      </c>
      <c r="R12" s="5">
        <f t="shared" si="0"/>
        <v>0.4</v>
      </c>
      <c r="S12" s="3" t="s">
        <v>66</v>
      </c>
      <c r="T12" s="3" t="s">
        <v>67</v>
      </c>
      <c r="U12" s="3" t="s">
        <v>68</v>
      </c>
      <c r="V12" s="44" t="str">
        <f>E12</f>
        <v>Probabilidad de afectación económica debido a que se hagan pagos con recursos de cuentas diferentes a cuenta de disponibilidad presupuestal.</v>
      </c>
      <c r="W12" s="3" t="s">
        <v>24</v>
      </c>
      <c r="X12" s="5">
        <f>+J12</f>
        <v>0.2</v>
      </c>
      <c r="Y12" s="3" t="str">
        <f t="shared" si="1"/>
        <v xml:space="preserve">Control No.1
</v>
      </c>
      <c r="Z12" s="5">
        <f t="shared" si="2"/>
        <v>0.4</v>
      </c>
      <c r="AA12" s="5">
        <f t="shared" si="3"/>
        <v>8.0000000000000016E-2</v>
      </c>
      <c r="AB12" s="48">
        <f>+X12-AA12</f>
        <v>0.12</v>
      </c>
      <c r="AC12" s="49">
        <f>+IF(P13="Correctivo",X13-AA13,L12)</f>
        <v>0.8</v>
      </c>
      <c r="AD12" s="50">
        <f>+AB12</f>
        <v>0.12</v>
      </c>
      <c r="AE12" s="50">
        <f>IF(P13="Correctivo",X13-AA13,L12)</f>
        <v>0.8</v>
      </c>
      <c r="AF12" s="51" t="str">
        <f>IF(AND(AD12&lt;=20%,AE12&lt;=20%),"Bajo", IF(AND(AD12&lt;=40%,AE12&lt;=20%),"Bajo", IF(AND(AD12&lt;=60%,AE12&lt;=20%),"Moderado", IF(AND(AD12&lt;=80%,AE12&lt;=20%),"Moderado", IF(AND(AD12&lt;=100%,AE12&lt;=20%),"Alto", IF(AND(AD12&lt;=20%,AE12&lt;=40%),"Bajo", IF(AND(AD12&lt;=40%,AE12&lt;=40%),"Moderado", IF(AND(AD12&lt;=60%,AE12&lt;=40%),"Moderado", IF(AND(AD12&lt;=80%,AE12&lt;=40%),"Moderado", IF(AND(AD12&lt;=100%,AE12&lt;=40%),"Alto", IF(AND(AD12&lt;=20%,AE12&lt;=60%),"Moderado", IF(AND(AD12&lt;=40%,AE12&lt;=60%),"Moderado", IF(AND(AD12&lt;=60%,AE12&lt;=60%),"Moderado", IF(AND(AD12&lt;=80%,AE12&lt;=60%),"Alto", IF(AND(AD12&lt;=100%,AE12&lt;=60%),"Alto", IF(AND(AD12&lt;=20%,AE12&lt;=80%),"Alto", IF(AND(AD12&lt;=40%,AE12&lt;=80%),"Alto", IF(AND(AD12&lt;=60%,AE12&lt;=80%),"Alto", IF(AND(AD12&lt;=80%,AE12&lt;=80%),"Alto", IF(AND(AD12&lt;=100%,AE12&lt;=80%),"Alto", IF(AND(AD12&lt;=20%,AE12&lt;=100%),"Extremo", IF(AND(AD12&lt;=40%,AE12&lt;=100%),"Extremo", IF(AND(AD12&lt;=60%,AE12&lt;=100%),"Extremo", IF(AND(AD12&lt;=80%,AE12&lt;=100%),"Extremo", IF(AND(AD12&lt;=100%,AE12&lt;=100%),"Extremo","")))))))))))))))))))))))))</f>
        <v>Alto</v>
      </c>
      <c r="AG12" s="52" t="str">
        <f>+IF(AF12="Bajo","Asumir el riesgo, Reducir el riesgo",IF(AF12="Moderado","Asumir el riesgo, Reducir el riesgo",IF(AF12="Alto","Evitar, compartir o transferir","Eliminar o reducir el riesgo")))</f>
        <v>Evitar, compartir o transferir</v>
      </c>
      <c r="AH12" s="91" t="s">
        <v>342</v>
      </c>
      <c r="AI12" s="29" t="s">
        <v>317</v>
      </c>
      <c r="AJ12" s="47">
        <v>45748</v>
      </c>
      <c r="AK12" s="47"/>
      <c r="AL12" s="29" t="s">
        <v>310</v>
      </c>
      <c r="AM12" s="31"/>
    </row>
    <row r="13" spans="1:39" ht="57" x14ac:dyDescent="0.25">
      <c r="A13" s="30"/>
      <c r="B13" s="30"/>
      <c r="C13" s="30"/>
      <c r="D13" s="30"/>
      <c r="E13" s="30"/>
      <c r="F13" s="30"/>
      <c r="G13" s="30"/>
      <c r="H13" s="30"/>
      <c r="I13" s="30"/>
      <c r="J13" s="30"/>
      <c r="K13" s="30"/>
      <c r="L13" s="30"/>
      <c r="M13" s="30"/>
      <c r="N13" s="3" t="s">
        <v>70</v>
      </c>
      <c r="O13" s="28" t="s">
        <v>315</v>
      </c>
      <c r="P13" s="3" t="s">
        <v>64</v>
      </c>
      <c r="Q13" s="3" t="s">
        <v>65</v>
      </c>
      <c r="R13" s="5">
        <f t="shared" si="0"/>
        <v>0.4</v>
      </c>
      <c r="S13" s="3" t="s">
        <v>66</v>
      </c>
      <c r="T13" s="3" t="s">
        <v>67</v>
      </c>
      <c r="U13" s="3" t="s">
        <v>68</v>
      </c>
      <c r="V13" s="30"/>
      <c r="W13" s="3" t="s">
        <v>26</v>
      </c>
      <c r="X13" s="5">
        <f>+L12</f>
        <v>0.8</v>
      </c>
      <c r="Y13" s="3" t="str">
        <f t="shared" si="1"/>
        <v xml:space="preserve">Control No.2
</v>
      </c>
      <c r="Z13" s="5">
        <f t="shared" si="2"/>
        <v>0.4</v>
      </c>
      <c r="AA13" s="5">
        <f t="shared" si="3"/>
        <v>0.32000000000000006</v>
      </c>
      <c r="AB13" s="30"/>
      <c r="AC13" s="30"/>
      <c r="AD13" s="30"/>
      <c r="AE13" s="30"/>
      <c r="AF13" s="30"/>
      <c r="AG13" s="30"/>
      <c r="AH13" s="30"/>
      <c r="AI13" s="30"/>
      <c r="AJ13" s="30"/>
      <c r="AK13" s="30"/>
      <c r="AL13" s="30"/>
      <c r="AM13" s="30"/>
    </row>
    <row r="14" spans="1:39" ht="78.75" customHeight="1" x14ac:dyDescent="0.25">
      <c r="A14" s="43">
        <v>3</v>
      </c>
      <c r="B14" s="84" t="s">
        <v>155</v>
      </c>
      <c r="C14" s="44" t="s">
        <v>272</v>
      </c>
      <c r="D14" s="44" t="s">
        <v>273</v>
      </c>
      <c r="E14" s="87" t="s">
        <v>316</v>
      </c>
      <c r="F14" s="44" t="s">
        <v>57</v>
      </c>
      <c r="G14" s="44" t="s">
        <v>74</v>
      </c>
      <c r="H14" s="42" t="s">
        <v>75</v>
      </c>
      <c r="I14" s="31" t="s">
        <v>192</v>
      </c>
      <c r="J14" s="50">
        <f>IF(I14="Muy Baja",20%,IF(I14="Baja",40%,IF(I14="Media",60%,IF(I14="Alta",80%,IF(I14="Muy Alta",100%,"Error en datos")))))</f>
        <v>0.6</v>
      </c>
      <c r="K14" s="31" t="s">
        <v>84</v>
      </c>
      <c r="L14" s="50">
        <f>IF(K14="Leve",20%,IF(K14="Menor",40%,IF(K14="Moderado",60%,IF(K14="Mayor",80%,100%))))</f>
        <v>0.8</v>
      </c>
      <c r="M14" s="51" t="str">
        <f>IF(AND(J14&lt;=20%,L14&lt;=20%),"Bajo", IF(AND(J14&lt;=40%,L14&lt;=20%),"Bajo", IF(AND(J14&lt;=60%,L14&lt;=20%),"Moderado", IF(AND(J14&lt;=80%,L14&lt;=20%),"Moderado", IF(AND(J14&lt;=100%,L14&lt;=20%),"Alto", IF(AND(J14&lt;=20%,L14&lt;=40%),"Bajo", IF(AND(J14&lt;=40%,L14&lt;=40%),"Moderado", IF(AND(J14&lt;=60%,L14&lt;=40%),"Moderado", IF(AND(J14&lt;=80%,L14&lt;=40%),"Moderado", IF(AND(J14&lt;=100%,L14&lt;=40%),"Alto", IF(AND(J14&lt;=20%,L14&lt;=60%),"Moderado", IF(AND(J14&lt;=40%,L14&lt;=60%),"Moderado", IF(AND(J14&lt;=60%,L14&lt;=60%),"Moderado", IF(AND(J14&lt;=80%,L14&lt;=60%),"Alto", IF(AND(J14&lt;=100%,L14&lt;=60%),"Alto", IF(AND(J14&lt;=20%,L14&lt;=80%),"Alto", IF(AND(J14&lt;=40%,L14&lt;=80%),"Alto", IF(AND(J14&lt;=60%,L14&lt;=80%),"Alto", IF(AND(J14&lt;=80%,L14&lt;=80%),"Alto", IF(AND(J14&lt;=100%,L14&lt;=80%),"Alto", IF(AND(J14&lt;=20%,L14&lt;=100%),"Extremo", IF(AND(J14&lt;=40%,L14&lt;=100%),"Extremo", IF(AND(J14&lt;=60%,L14&lt;=100%),"Extremo", IF(AND(J14&lt;=80%,L14&lt;=100%),"Extremo", IF(AND(J14&lt;=100%,L14&lt;=100%),"Extremo","")))))))))))))))))))))))))</f>
        <v>Alto</v>
      </c>
      <c r="N14" s="3" t="s">
        <v>62</v>
      </c>
      <c r="O14" s="16" t="s">
        <v>274</v>
      </c>
      <c r="P14" s="3" t="s">
        <v>64</v>
      </c>
      <c r="Q14" s="3" t="s">
        <v>65</v>
      </c>
      <c r="R14" s="5">
        <f t="shared" si="0"/>
        <v>0.4</v>
      </c>
      <c r="S14" s="3" t="s">
        <v>66</v>
      </c>
      <c r="T14" s="3" t="s">
        <v>67</v>
      </c>
      <c r="U14" s="3" t="s">
        <v>68</v>
      </c>
      <c r="V14" s="44" t="str">
        <f>E14</f>
        <v>Probabilidad de afectación económica y reputacional por pago erróneo o extemporáneo de las obligaciones de nómina, seguridad social o liquidación definitivas, debido a inconsistencias humanas o tecnológicas</v>
      </c>
      <c r="W14" s="3" t="s">
        <v>24</v>
      </c>
      <c r="X14" s="5">
        <f>+J14</f>
        <v>0.6</v>
      </c>
      <c r="Y14" s="3" t="str">
        <f t="shared" si="1"/>
        <v xml:space="preserve">Control No.1
</v>
      </c>
      <c r="Z14" s="5">
        <f t="shared" si="2"/>
        <v>0.4</v>
      </c>
      <c r="AA14" s="5">
        <f t="shared" si="3"/>
        <v>0.24</v>
      </c>
      <c r="AB14" s="48">
        <f>+X14-AA14</f>
        <v>0.36</v>
      </c>
      <c r="AC14" s="49">
        <f>+IF(P15="Correctivo",X15-AA15,L14)</f>
        <v>0.8</v>
      </c>
      <c r="AD14" s="50">
        <f>+AB14</f>
        <v>0.36</v>
      </c>
      <c r="AE14" s="50">
        <f>IF(P15="Correctivo",X15-AA15,L14)</f>
        <v>0.8</v>
      </c>
      <c r="AF14" s="51" t="str">
        <f>IF(AND(AD14&lt;=20%,AE14&lt;=20%),"Bajo", IF(AND(AD14&lt;=40%,AE14&lt;=20%),"Bajo", IF(AND(AD14&lt;=60%,AE14&lt;=20%),"Moderado", IF(AND(AD14&lt;=80%,AE14&lt;=20%),"Moderado", IF(AND(AD14&lt;=100%,AE14&lt;=20%),"Alto", IF(AND(AD14&lt;=20%,AE14&lt;=40%),"Bajo", IF(AND(AD14&lt;=40%,AE14&lt;=40%),"Moderado", IF(AND(AD14&lt;=60%,AE14&lt;=40%),"Moderado", IF(AND(AD14&lt;=80%,AE14&lt;=40%),"Moderado", IF(AND(AD14&lt;=100%,AE14&lt;=40%),"Alto", IF(AND(AD14&lt;=20%,AE14&lt;=60%),"Moderado", IF(AND(AD14&lt;=40%,AE14&lt;=60%),"Moderado", IF(AND(AD14&lt;=60%,AE14&lt;=60%),"Moderado", IF(AND(AD14&lt;=80%,AE14&lt;=60%),"Alto", IF(AND(AD14&lt;=100%,AE14&lt;=60%),"Alto", IF(AND(AD14&lt;=20%,AE14&lt;=80%),"Alto", IF(AND(AD14&lt;=40%,AE14&lt;=80%),"Alto", IF(AND(AD14&lt;=60%,AE14&lt;=80%),"Alto", IF(AND(AD14&lt;=80%,AE14&lt;=80%),"Alto", IF(AND(AD14&lt;=100%,AE14&lt;=80%),"Alto", IF(AND(AD14&lt;=20%,AE14&lt;=100%),"Extremo", IF(AND(AD14&lt;=40%,AE14&lt;=100%),"Extremo", IF(AND(AD14&lt;=60%,AE14&lt;=100%),"Extremo", IF(AND(AD14&lt;=80%,AE14&lt;=100%),"Extremo", IF(AND(AD14&lt;=100%,AE14&lt;=100%),"Extremo","")))))))))))))))))))))))))</f>
        <v>Alto</v>
      </c>
      <c r="AG14" s="52" t="str">
        <f>+IF(AF14="Bajo","Asumir el riesgo, Reducir el riesgo",IF(AF14="Moderado","Asumir el riesgo, Reducir el riesgo",IF(AF14="Alto","Evitar, compartir o transferir","Eliminar o reducir el riesgo")))</f>
        <v>Evitar, compartir o transferir</v>
      </c>
      <c r="AH14" s="31" t="s">
        <v>275</v>
      </c>
      <c r="AI14" s="29" t="s">
        <v>317</v>
      </c>
      <c r="AJ14" s="47">
        <v>45748</v>
      </c>
      <c r="AK14" s="47"/>
      <c r="AL14" s="29" t="s">
        <v>310</v>
      </c>
      <c r="AM14" s="31"/>
    </row>
    <row r="15" spans="1:39" ht="28.5" x14ac:dyDescent="0.25">
      <c r="A15" s="30"/>
      <c r="B15" s="30"/>
      <c r="C15" s="30"/>
      <c r="D15" s="30"/>
      <c r="E15" s="30"/>
      <c r="F15" s="30"/>
      <c r="G15" s="30"/>
      <c r="H15" s="30"/>
      <c r="I15" s="30"/>
      <c r="J15" s="30"/>
      <c r="K15" s="30"/>
      <c r="L15" s="30"/>
      <c r="M15" s="30"/>
      <c r="N15" s="3" t="s">
        <v>70</v>
      </c>
      <c r="O15" s="16" t="s">
        <v>276</v>
      </c>
      <c r="P15" s="3" t="s">
        <v>64</v>
      </c>
      <c r="Q15" s="3" t="s">
        <v>65</v>
      </c>
      <c r="R15" s="5">
        <f t="shared" si="0"/>
        <v>0.4</v>
      </c>
      <c r="S15" s="3" t="s">
        <v>66</v>
      </c>
      <c r="T15" s="3" t="s">
        <v>67</v>
      </c>
      <c r="U15" s="3" t="s">
        <v>68</v>
      </c>
      <c r="V15" s="30"/>
      <c r="W15" s="3" t="s">
        <v>26</v>
      </c>
      <c r="X15" s="5">
        <f>+L14</f>
        <v>0.8</v>
      </c>
      <c r="Y15" s="3" t="str">
        <f t="shared" si="1"/>
        <v xml:space="preserve">Control No.2
</v>
      </c>
      <c r="Z15" s="5">
        <f t="shared" si="2"/>
        <v>0.4</v>
      </c>
      <c r="AA15" s="5">
        <f t="shared" si="3"/>
        <v>0.32000000000000006</v>
      </c>
      <c r="AB15" s="30"/>
      <c r="AC15" s="30"/>
      <c r="AD15" s="30"/>
      <c r="AE15" s="30"/>
      <c r="AF15" s="30"/>
      <c r="AG15" s="30"/>
      <c r="AH15" s="30"/>
      <c r="AI15" s="30"/>
      <c r="AJ15" s="30"/>
      <c r="AK15" s="30"/>
      <c r="AL15" s="30"/>
      <c r="AM15" s="30"/>
    </row>
    <row r="16" spans="1:39" ht="42.75" x14ac:dyDescent="0.25">
      <c r="A16" s="43">
        <v>4</v>
      </c>
      <c r="B16" s="84" t="s">
        <v>155</v>
      </c>
      <c r="C16" s="44" t="s">
        <v>277</v>
      </c>
      <c r="D16" s="44" t="s">
        <v>278</v>
      </c>
      <c r="E16" s="87" t="s">
        <v>279</v>
      </c>
      <c r="F16" s="44" t="s">
        <v>57</v>
      </c>
      <c r="G16" s="44" t="s">
        <v>74</v>
      </c>
      <c r="H16" s="42" t="s">
        <v>59</v>
      </c>
      <c r="I16" s="31" t="s">
        <v>76</v>
      </c>
      <c r="J16" s="50">
        <f>IF(I16="Muy Baja",20%,IF(I16="Baja",40%,IF(I16="Media",60%,IF(I16="Alta",80%,IF(I16="Muy Alta",100%,"Error en datos")))))</f>
        <v>0.4</v>
      </c>
      <c r="K16" s="31" t="s">
        <v>84</v>
      </c>
      <c r="L16" s="50">
        <f>IF(K16="Leve",20%,IF(K16="Menor",40%,IF(K16="Moderado",60%,IF(K16="Mayor",80%,100%))))</f>
        <v>0.8</v>
      </c>
      <c r="M16" s="51" t="str">
        <f>IF(AND(J16&lt;=20%,L16&lt;=20%),"Bajo", IF(AND(J16&lt;=40%,L16&lt;=20%),"Bajo", IF(AND(J16&lt;=60%,L16&lt;=20%),"Moderado", IF(AND(J16&lt;=80%,L16&lt;=20%),"Moderado", IF(AND(J16&lt;=100%,L16&lt;=20%),"Alto", IF(AND(J16&lt;=20%,L16&lt;=40%),"Bajo", IF(AND(J16&lt;=40%,L16&lt;=40%),"Moderado", IF(AND(J16&lt;=60%,L16&lt;=40%),"Moderado", IF(AND(J16&lt;=80%,L16&lt;=40%),"Moderado", IF(AND(J16&lt;=100%,L16&lt;=40%),"Alto", IF(AND(J16&lt;=20%,L16&lt;=60%),"Moderado", IF(AND(J16&lt;=40%,L16&lt;=60%),"Moderado", IF(AND(J16&lt;=60%,L16&lt;=60%),"Moderado", IF(AND(J16&lt;=80%,L16&lt;=60%),"Alto", IF(AND(J16&lt;=100%,L16&lt;=60%),"Alto", IF(AND(J16&lt;=20%,L16&lt;=80%),"Alto", IF(AND(J16&lt;=40%,L16&lt;=80%),"Alto", IF(AND(J16&lt;=60%,L16&lt;=80%),"Alto", IF(AND(J16&lt;=80%,L16&lt;=80%),"Alto", IF(AND(J16&lt;=100%,L16&lt;=80%),"Alto", IF(AND(J16&lt;=20%,L16&lt;=100%),"Extremo", IF(AND(J16&lt;=40%,L16&lt;=100%),"Extremo", IF(AND(J16&lt;=60%,L16&lt;=100%),"Extremo", IF(AND(J16&lt;=80%,L16&lt;=100%),"Extremo", IF(AND(J16&lt;=100%,L16&lt;=100%),"Extremo","")))))))))))))))))))))))))</f>
        <v>Alto</v>
      </c>
      <c r="N16" s="3" t="s">
        <v>62</v>
      </c>
      <c r="O16" s="16" t="s">
        <v>280</v>
      </c>
      <c r="P16" s="3" t="s">
        <v>64</v>
      </c>
      <c r="Q16" s="3" t="s">
        <v>65</v>
      </c>
      <c r="R16" s="5">
        <f t="shared" si="0"/>
        <v>0.4</v>
      </c>
      <c r="S16" s="3" t="s">
        <v>66</v>
      </c>
      <c r="T16" s="3" t="s">
        <v>67</v>
      </c>
      <c r="U16" s="3" t="s">
        <v>68</v>
      </c>
      <c r="V16" s="44" t="str">
        <f>E16</f>
        <v>Probabilidad de afectación reputacional y económica debido a que los recursos financieros no sean los suficientes para cumplir con los compromisos en los tiempos adecuados</v>
      </c>
      <c r="W16" s="3" t="s">
        <v>24</v>
      </c>
      <c r="X16" s="5">
        <f>+J16</f>
        <v>0.4</v>
      </c>
      <c r="Y16" s="3" t="str">
        <f t="shared" si="1"/>
        <v xml:space="preserve">Control No.1
</v>
      </c>
      <c r="Z16" s="5">
        <f t="shared" si="2"/>
        <v>0.4</v>
      </c>
      <c r="AA16" s="5">
        <f t="shared" si="3"/>
        <v>0.16000000000000003</v>
      </c>
      <c r="AB16" s="48">
        <f>+X16-AA16</f>
        <v>0.24</v>
      </c>
      <c r="AC16" s="49">
        <f>+IF(P17="Correctivo",X17-AA17,L16)</f>
        <v>0.8</v>
      </c>
      <c r="AD16" s="50">
        <f>+AB16</f>
        <v>0.24</v>
      </c>
      <c r="AE16" s="50">
        <f>IF(P17="Correctivo",X17-AA17,L16)</f>
        <v>0.8</v>
      </c>
      <c r="AF16" s="51" t="str">
        <f>IF(AND(AD16&lt;=20%,AE16&lt;=20%),"Bajo", IF(AND(AD16&lt;=40%,AE16&lt;=20%),"Bajo", IF(AND(AD16&lt;=60%,AE16&lt;=20%),"Moderado", IF(AND(AD16&lt;=80%,AE16&lt;=20%),"Moderado", IF(AND(AD16&lt;=100%,AE16&lt;=20%),"Alto", IF(AND(AD16&lt;=20%,AE16&lt;=40%),"Bajo", IF(AND(AD16&lt;=40%,AE16&lt;=40%),"Moderado", IF(AND(AD16&lt;=60%,AE16&lt;=40%),"Moderado", IF(AND(AD16&lt;=80%,AE16&lt;=40%),"Moderado", IF(AND(AD16&lt;=100%,AE16&lt;=40%),"Alto", IF(AND(AD16&lt;=20%,AE16&lt;=60%),"Moderado", IF(AND(AD16&lt;=40%,AE16&lt;=60%),"Moderado", IF(AND(AD16&lt;=60%,AE16&lt;=60%),"Moderado", IF(AND(AD16&lt;=80%,AE16&lt;=60%),"Alto", IF(AND(AD16&lt;=100%,AE16&lt;=60%),"Alto", IF(AND(AD16&lt;=20%,AE16&lt;=80%),"Alto", IF(AND(AD16&lt;=40%,AE16&lt;=80%),"Alto", IF(AND(AD16&lt;=60%,AE16&lt;=80%),"Alto", IF(AND(AD16&lt;=80%,AE16&lt;=80%),"Alto", IF(AND(AD16&lt;=100%,AE16&lt;=80%),"Alto", IF(AND(AD16&lt;=20%,AE16&lt;=100%),"Extremo", IF(AND(AD16&lt;=40%,AE16&lt;=100%),"Extremo", IF(AND(AD16&lt;=60%,AE16&lt;=100%),"Extremo", IF(AND(AD16&lt;=80%,AE16&lt;=100%),"Extremo", IF(AND(AD16&lt;=100%,AE16&lt;=100%),"Extremo","")))))))))))))))))))))))))</f>
        <v>Alto</v>
      </c>
      <c r="AG16" s="52" t="str">
        <f>+IF(AF16="Bajo","Asumir el riesgo, Reducir el riesgo",IF(AF16="Moderado","Asumir el riesgo, Reducir el riesgo",IF(AF16="Alto","Evitar, compartir o transferir","Eliminar o reducir el riesgo")))</f>
        <v>Evitar, compartir o transferir</v>
      </c>
      <c r="AH16" s="31" t="s">
        <v>281</v>
      </c>
      <c r="AI16" s="29" t="s">
        <v>317</v>
      </c>
      <c r="AJ16" s="47">
        <v>45748</v>
      </c>
      <c r="AK16" s="47"/>
      <c r="AL16" s="29" t="s">
        <v>310</v>
      </c>
      <c r="AM16" s="31"/>
    </row>
    <row r="17" spans="1:39" ht="59.25" customHeight="1" x14ac:dyDescent="0.25">
      <c r="A17" s="30"/>
      <c r="B17" s="30"/>
      <c r="C17" s="30"/>
      <c r="D17" s="30"/>
      <c r="E17" s="30"/>
      <c r="F17" s="30"/>
      <c r="G17" s="30"/>
      <c r="H17" s="30"/>
      <c r="I17" s="30"/>
      <c r="J17" s="30"/>
      <c r="K17" s="30"/>
      <c r="L17" s="30"/>
      <c r="M17" s="30"/>
      <c r="N17" s="3" t="s">
        <v>70</v>
      </c>
      <c r="O17" s="16" t="s">
        <v>268</v>
      </c>
      <c r="P17" s="3" t="s">
        <v>64</v>
      </c>
      <c r="Q17" s="3" t="s">
        <v>65</v>
      </c>
      <c r="R17" s="5">
        <f t="shared" si="0"/>
        <v>0.4</v>
      </c>
      <c r="S17" s="3" t="s">
        <v>66</v>
      </c>
      <c r="T17" s="3" t="s">
        <v>67</v>
      </c>
      <c r="U17" s="3" t="s">
        <v>68</v>
      </c>
      <c r="V17" s="30"/>
      <c r="W17" s="3" t="s">
        <v>26</v>
      </c>
      <c r="X17" s="5">
        <f>+L16</f>
        <v>0.8</v>
      </c>
      <c r="Y17" s="3" t="str">
        <f t="shared" si="1"/>
        <v xml:space="preserve">Control No.2
</v>
      </c>
      <c r="Z17" s="5">
        <f t="shared" si="2"/>
        <v>0.4</v>
      </c>
      <c r="AA17" s="5">
        <f t="shared" si="3"/>
        <v>0.32000000000000006</v>
      </c>
      <c r="AB17" s="30"/>
      <c r="AC17" s="30"/>
      <c r="AD17" s="30"/>
      <c r="AE17" s="30"/>
      <c r="AF17" s="30"/>
      <c r="AG17" s="30"/>
      <c r="AH17" s="30"/>
      <c r="AI17" s="30"/>
      <c r="AJ17" s="30"/>
      <c r="AK17" s="30"/>
      <c r="AL17" s="30"/>
      <c r="AM17" s="30"/>
    </row>
    <row r="18" spans="1:39" ht="14.25" customHeight="1" x14ac:dyDescent="0.25">
      <c r="A18" s="9" t="s">
        <v>92</v>
      </c>
      <c r="B18" s="46" t="s">
        <v>93</v>
      </c>
      <c r="C18" s="38"/>
      <c r="D18" s="11"/>
      <c r="E18" s="11"/>
      <c r="F18" s="11"/>
      <c r="G18" s="11"/>
      <c r="H18" s="11"/>
      <c r="I18" s="11"/>
      <c r="J18" s="11"/>
      <c r="K18" s="11"/>
      <c r="L18" s="11"/>
      <c r="M18" s="51"/>
      <c r="N18" s="11"/>
      <c r="O18" s="11"/>
      <c r="P18" s="11"/>
      <c r="Q18" s="11"/>
      <c r="R18" s="11"/>
      <c r="S18" s="11"/>
      <c r="T18" s="11"/>
      <c r="U18" s="11"/>
      <c r="V18" s="11"/>
      <c r="W18" s="11"/>
      <c r="X18" s="11"/>
      <c r="Y18" s="11"/>
      <c r="Z18" s="11"/>
      <c r="AA18" s="11"/>
      <c r="AB18" s="11"/>
      <c r="AC18" s="11"/>
      <c r="AD18" s="11"/>
      <c r="AE18" s="11"/>
      <c r="AF18" s="51"/>
      <c r="AG18" s="11"/>
      <c r="AH18" s="11"/>
      <c r="AI18" s="11"/>
      <c r="AJ18" s="11"/>
      <c r="AK18" s="11"/>
      <c r="AL18" s="11"/>
      <c r="AM18" s="11"/>
    </row>
    <row r="19" spans="1:39" ht="14.25" customHeight="1" x14ac:dyDescent="0.25">
      <c r="A19" s="9" t="s">
        <v>94</v>
      </c>
      <c r="B19" s="46" t="s">
        <v>95</v>
      </c>
      <c r="C19" s="38"/>
      <c r="D19" s="11"/>
      <c r="E19" s="11"/>
      <c r="F19" s="11"/>
      <c r="G19" s="11"/>
      <c r="H19" s="11"/>
      <c r="I19" s="11"/>
      <c r="J19" s="11"/>
      <c r="K19" s="11"/>
      <c r="L19" s="11"/>
      <c r="M19" s="30"/>
      <c r="N19" s="11"/>
      <c r="O19" s="11"/>
      <c r="P19" s="11"/>
      <c r="Q19" s="11"/>
      <c r="R19" s="11"/>
      <c r="S19" s="11"/>
      <c r="T19" s="11"/>
      <c r="U19" s="11"/>
      <c r="V19" s="11"/>
      <c r="W19" s="11"/>
      <c r="X19" s="11"/>
      <c r="Y19" s="11"/>
      <c r="Z19" s="11"/>
      <c r="AA19" s="11"/>
      <c r="AB19" s="11"/>
      <c r="AC19" s="11"/>
      <c r="AD19" s="11"/>
      <c r="AE19" s="11"/>
      <c r="AF19" s="30"/>
      <c r="AG19" s="11"/>
      <c r="AH19" s="11"/>
      <c r="AI19" s="11"/>
      <c r="AJ19" s="11"/>
      <c r="AK19" s="11"/>
      <c r="AL19" s="11"/>
      <c r="AM19" s="11"/>
    </row>
    <row r="20" spans="1:39" ht="14.25" customHeight="1" x14ac:dyDescent="0.25">
      <c r="A20" s="9" t="s">
        <v>96</v>
      </c>
      <c r="B20" s="37">
        <v>45746</v>
      </c>
      <c r="C20" s="38"/>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4.25" customHeight="1" x14ac:dyDescent="0.25">
      <c r="A21" s="11" t="s">
        <v>97</v>
      </c>
      <c r="B21" s="12" t="s">
        <v>98</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4.2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4.2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4.2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4.2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4.2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4.2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4.2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4.2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4.2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4.2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4.2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4.2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4.2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4.2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4.2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4.2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4.2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4.2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4.2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4.2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4.2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4.2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4.2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4.2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4.2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4.2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4.2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4.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4.2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4.2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4.2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4.2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4.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4.2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4.2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4.2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4.2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4.2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4.2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4.2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4.2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4.2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4.2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4.2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4.2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4.2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4.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4.2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4.2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4.2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4.2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4.2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4.2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4.2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4.2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4.2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4.2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4.2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4.2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4.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4.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4.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4.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4.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4.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4.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4.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4.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4.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4.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4.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4.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4.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4.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4.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4.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4.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4.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4.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4.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4.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4.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4.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4.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4.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4.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4.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4.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4.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4.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4.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4.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4.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4.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4.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4.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4.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4.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4.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4.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4.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4.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4.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4.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4.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4.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4.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4.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4.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4.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4.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4.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4.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4.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4.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4.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4.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4.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4.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4.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4.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4.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4.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4.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4.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4.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4.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4.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4.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4.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4.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4.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4.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4.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4.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4.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4.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4.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4.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4.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4.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4.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4.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4.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4.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4.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4.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4.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4.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4.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4.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4.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4.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4.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4.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4.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4.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4.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4.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4.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4.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4.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4.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4.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4.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4.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4.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4.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4.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4.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4.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4.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4.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4.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4.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4.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4.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4.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4.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4.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4.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4.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4.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4.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4.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4.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4.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4.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4.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4.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4.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4.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4.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4.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4.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4.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4.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4.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4.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4.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4.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4.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4.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4.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4.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4.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4.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4.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4.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4.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4.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4.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4.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4.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4.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4.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4.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4.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4.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4.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4.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4.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4.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4.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4.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4.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4.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4.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4.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4.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4.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4.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4.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4.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4.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4.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4.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4.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4.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4.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4.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4.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4.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4.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4.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4.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4.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4.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4.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4.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4.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4.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4.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4.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4.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4.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4.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4.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4.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4.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4.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4.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4.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4.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4.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4.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4.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4.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4.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4.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4.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4.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4.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4.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4.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4.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4.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4.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4.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4.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4.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4.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4.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4.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4.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4.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4.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4.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4.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4.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4.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4.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4.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4.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4.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4.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4.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4.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4.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4.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4.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4.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4.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4.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4.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4.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4.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4.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4.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4.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4.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4.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4.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4.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4.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4.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4.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4.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4.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4.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4.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4.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4.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4.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4.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4.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4.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4.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4.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4.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4.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4.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4.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4.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4.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4.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4.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4.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4.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4.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4.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4.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4.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4.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4.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4.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4.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4.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4.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4.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4.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4.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4.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4.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4.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4.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4.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4.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4.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4.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4.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4.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4.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4.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4.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4.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4.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4.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4.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4.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4.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4.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4.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4.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4.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4.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4.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4.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4.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4.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4.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4.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4.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4.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4.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4.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4.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4.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4.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4.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4.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4.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4.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4.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4.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4.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4.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4.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4.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4.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4.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4.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4.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4.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4.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4.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4.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4.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4.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4.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4.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4.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4.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4.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4.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4.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4.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4.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4.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4.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4.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4.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4.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4.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4.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4.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4.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4.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4.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4.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4.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4.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4.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4.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4.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4.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4.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4.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4.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4.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4.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4.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4.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4.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4.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4.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4.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4.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4.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4.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4.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4.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4.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4.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4.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4.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4.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4.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4.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4.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4.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4.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4.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4.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4.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4.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4.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4.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4.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4.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4.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4.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4.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4.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4.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4.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4.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4.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4.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4.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4.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4.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4.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4.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4.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4.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4.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4.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4.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4.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4.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4.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4.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4.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4.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4.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4.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4.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4.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4.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4.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4.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4.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4.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4.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4.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4.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4.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4.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4.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4.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4.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4.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4.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4.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4.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4.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4.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4.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4.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4.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4.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4.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4.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4.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4.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4.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4.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4.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4.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4.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4.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4.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4.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4.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4.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4.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4.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4.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4.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4.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4.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4.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4.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4.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4.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4.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4.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4.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4.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4.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4.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4.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4.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4.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4.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4.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4.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4.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4.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4.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4.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4.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4.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4.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4.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4.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4.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4.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4.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4.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4.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4.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4.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4.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4.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4.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4.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4.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4.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4.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4.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4.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4.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4.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4.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4.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4.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4.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4.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4.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4.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4.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4.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4.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4.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4.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4.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4.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4.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4.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4.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4.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4.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4.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4.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4.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4.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4.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4.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4.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4.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4.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4.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4.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4.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4.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4.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4.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4.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4.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4.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4.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4.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4.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4.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4.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4.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4.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4.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4.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4.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4.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4.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4.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4.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4.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4.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4.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4.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4.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4.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4.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4.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4.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4.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4.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4.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4.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4.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4.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4.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4.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4.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4.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4.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4.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4.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4.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4.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4.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4.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4.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4.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4.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4.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4.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4.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4.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4.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4.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4.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4.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4.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4.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4.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4.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4.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4.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4.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4.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4.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4.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4.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4.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4.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4.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4.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4.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4.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4.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4.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4.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4.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4.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4.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4.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4.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4.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4.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4.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4.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4.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4.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4.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4.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4.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4.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4.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4.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4.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4.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4.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4.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4.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4.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4.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4.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4.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4.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4.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4.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4.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4.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4.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4.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4.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4.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4.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4.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4.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4.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4.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4.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4.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4.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4.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4.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4.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4.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4.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4.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4.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4.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4.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4.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4.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4.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4.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4.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4.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4.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4.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4.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4.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4.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4.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4.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4.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4.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4.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4.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4.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4.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4.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4.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4.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4.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4.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4.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4.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4.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4.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4.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4.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4.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4.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4.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4.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4.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4.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4.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4.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4.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4.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4.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4.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4.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4.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4.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4.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4.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4.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4.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4.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4.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4.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4.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4.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4.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4.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4.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4.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4.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4.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4.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4.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4.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4.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4.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4.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4.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4.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4.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4.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4.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4.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4.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4.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4.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4.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4.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4.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4.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4.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4.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4.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4.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4.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4.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4.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4.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4.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4.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4.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4.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4.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4.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4.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4.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4.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4.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4.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4.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4.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4.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4.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4.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4.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4.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4.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4.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4.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4.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4.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4.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4.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4.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4.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4.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4.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4.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4.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4.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4.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4.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4.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4.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4.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4.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4.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4.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4.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4.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4.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4.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4.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4.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4.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4.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4.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4.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4.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4.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4.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4.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4.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4.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4.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4.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4.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4.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4.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4.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4.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4.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4.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4.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4.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4.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4.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4.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4.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4.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4.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4.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4.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4.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4.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4.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4.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4.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4.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4.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4.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4.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4.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4.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4.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4.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4.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4.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4.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4.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4.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4.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4.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4.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4.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4.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4.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4.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4.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4.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4.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4.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4.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4.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4.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4.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4.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4.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4.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4.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4.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4.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4.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4.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4.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4.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4.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4.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4.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4.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4.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4.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4.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row r="995" spans="1:39" ht="14.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row>
    <row r="996" spans="1:39" ht="14.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row>
    <row r="997" spans="1:39" ht="14.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row>
    <row r="998" spans="1:39" ht="14.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row r="999" spans="1:39" ht="14.2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row>
    <row r="1000" spans="1:39" ht="14.2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row>
  </sheetData>
  <mergeCells count="157">
    <mergeCell ref="H8:H9"/>
    <mergeCell ref="I8:I9"/>
    <mergeCell ref="J8:J9"/>
    <mergeCell ref="K8:K9"/>
    <mergeCell ref="L8:L9"/>
    <mergeCell ref="M8:M9"/>
    <mergeCell ref="N8:N9"/>
    <mergeCell ref="A8:A9"/>
    <mergeCell ref="B8:B9"/>
    <mergeCell ref="C8:C9"/>
    <mergeCell ref="D8:D9"/>
    <mergeCell ref="E8:E9"/>
    <mergeCell ref="F8:F9"/>
    <mergeCell ref="G8:G9"/>
    <mergeCell ref="A1:C3"/>
    <mergeCell ref="D1:AG1"/>
    <mergeCell ref="AH1:AM1"/>
    <mergeCell ref="D2:AG2"/>
    <mergeCell ref="AH2:AM2"/>
    <mergeCell ref="D3:AG3"/>
    <mergeCell ref="AH3:AM3"/>
    <mergeCell ref="AD7:AG7"/>
    <mergeCell ref="AH7:AM7"/>
    <mergeCell ref="C4:AM4"/>
    <mergeCell ref="A5:AM5"/>
    <mergeCell ref="A6:AM6"/>
    <mergeCell ref="A7:H7"/>
    <mergeCell ref="I7:M7"/>
    <mergeCell ref="N7:U7"/>
    <mergeCell ref="V7:AC7"/>
    <mergeCell ref="O8:O9"/>
    <mergeCell ref="P8:U8"/>
    <mergeCell ref="V8:V9"/>
    <mergeCell ref="W8:X9"/>
    <mergeCell ref="Y8:Z9"/>
    <mergeCell ref="AA8:AA9"/>
    <mergeCell ref="AB8:AB9"/>
    <mergeCell ref="AJ8:AJ9"/>
    <mergeCell ref="AK8:AK9"/>
    <mergeCell ref="AL8:AL9"/>
    <mergeCell ref="AM8:AM9"/>
    <mergeCell ref="AC8:AC9"/>
    <mergeCell ref="AD8:AD9"/>
    <mergeCell ref="AE8:AE9"/>
    <mergeCell ref="AF8:AF9"/>
    <mergeCell ref="AG8:AG9"/>
    <mergeCell ref="AH8:AH9"/>
    <mergeCell ref="AI8:AI9"/>
    <mergeCell ref="AK10:AK11"/>
    <mergeCell ref="AL10:AL11"/>
    <mergeCell ref="AM10:AM11"/>
    <mergeCell ref="AB10:AB11"/>
    <mergeCell ref="AC10:AC11"/>
    <mergeCell ref="AD10:AD11"/>
    <mergeCell ref="AE10:AE11"/>
    <mergeCell ref="AF10:AF11"/>
    <mergeCell ref="AG10:AG11"/>
    <mergeCell ref="AH10:AH11"/>
    <mergeCell ref="A14:A15"/>
    <mergeCell ref="B14:B15"/>
    <mergeCell ref="C14:C15"/>
    <mergeCell ref="D14:D15"/>
    <mergeCell ref="E14:E15"/>
    <mergeCell ref="F14:F15"/>
    <mergeCell ref="G14:G15"/>
    <mergeCell ref="AI10:AI11"/>
    <mergeCell ref="AJ10:AJ11"/>
    <mergeCell ref="A10:A11"/>
    <mergeCell ref="B10:B11"/>
    <mergeCell ref="C10:C11"/>
    <mergeCell ref="D10:D11"/>
    <mergeCell ref="E10:E11"/>
    <mergeCell ref="F10:F11"/>
    <mergeCell ref="G10:G11"/>
    <mergeCell ref="H12:H13"/>
    <mergeCell ref="I12:I13"/>
    <mergeCell ref="A12:A13"/>
    <mergeCell ref="B12:B13"/>
    <mergeCell ref="AD12:AD13"/>
    <mergeCell ref="AE12:AE13"/>
    <mergeCell ref="AF12:AF13"/>
    <mergeCell ref="AG12:AG13"/>
    <mergeCell ref="M18:M19"/>
    <mergeCell ref="AI16:AI17"/>
    <mergeCell ref="AF18:AF19"/>
    <mergeCell ref="H14:H15"/>
    <mergeCell ref="I14:I15"/>
    <mergeCell ref="J14:J15"/>
    <mergeCell ref="K14:K15"/>
    <mergeCell ref="L14:L15"/>
    <mergeCell ref="M14:M15"/>
    <mergeCell ref="V14:V15"/>
    <mergeCell ref="AJ16:AJ17"/>
    <mergeCell ref="AK16:AK17"/>
    <mergeCell ref="AL16:AL17"/>
    <mergeCell ref="AM16:AM17"/>
    <mergeCell ref="AB16:AB17"/>
    <mergeCell ref="AC16:AC17"/>
    <mergeCell ref="AD16:AD17"/>
    <mergeCell ref="AE16:AE17"/>
    <mergeCell ref="AF16:AF17"/>
    <mergeCell ref="AG16:AG17"/>
    <mergeCell ref="AH16:AH17"/>
    <mergeCell ref="B18:C18"/>
    <mergeCell ref="B19:C19"/>
    <mergeCell ref="B20:C20"/>
    <mergeCell ref="A16:A17"/>
    <mergeCell ref="B16:B17"/>
    <mergeCell ref="C16:C17"/>
    <mergeCell ref="D16:D17"/>
    <mergeCell ref="E16:E17"/>
    <mergeCell ref="F16:F17"/>
    <mergeCell ref="AH12:AH13"/>
    <mergeCell ref="G16:G17"/>
    <mergeCell ref="H10:H11"/>
    <mergeCell ref="I10:I11"/>
    <mergeCell ref="J10:J11"/>
    <mergeCell ref="K10:K11"/>
    <mergeCell ref="L10:L11"/>
    <mergeCell ref="M10:M11"/>
    <mergeCell ref="V10:V11"/>
    <mergeCell ref="J12:J13"/>
    <mergeCell ref="K12:K13"/>
    <mergeCell ref="L12:L13"/>
    <mergeCell ref="M12:M13"/>
    <mergeCell ref="V12:V13"/>
    <mergeCell ref="H16:H17"/>
    <mergeCell ref="I16:I17"/>
    <mergeCell ref="J16:J17"/>
    <mergeCell ref="K16:K17"/>
    <mergeCell ref="L16:L17"/>
    <mergeCell ref="M16:M17"/>
    <mergeCell ref="V16:V17"/>
    <mergeCell ref="AM14:AM15"/>
    <mergeCell ref="AB14:AB15"/>
    <mergeCell ref="AC14:AC15"/>
    <mergeCell ref="AD14:AD15"/>
    <mergeCell ref="AE14:AE15"/>
    <mergeCell ref="AF14:AF15"/>
    <mergeCell ref="AG14:AG15"/>
    <mergeCell ref="AH14:AH15"/>
    <mergeCell ref="C12:C13"/>
    <mergeCell ref="D12:D13"/>
    <mergeCell ref="E12:E13"/>
    <mergeCell ref="F12:F13"/>
    <mergeCell ref="G12:G13"/>
    <mergeCell ref="AI14:AI15"/>
    <mergeCell ref="AJ14:AJ15"/>
    <mergeCell ref="AK14:AK15"/>
    <mergeCell ref="AL14:AL15"/>
    <mergeCell ref="AI12:AI13"/>
    <mergeCell ref="AJ12:AJ13"/>
    <mergeCell ref="AK12:AK13"/>
    <mergeCell ref="AL12:AL13"/>
    <mergeCell ref="AM12:AM13"/>
    <mergeCell ref="AB12:AB13"/>
    <mergeCell ref="AC12:AC13"/>
  </mergeCells>
  <conditionalFormatting sqref="J10 J12 J14 J16">
    <cfRule type="cellIs" dxfId="49" priority="5" operator="equal">
      <formula>"Muy Baja 20%"</formula>
    </cfRule>
    <cfRule type="containsText" dxfId="48" priority="6" operator="containsText" text="Muy Baja 20%">
      <formula>NOT(ISERROR(SEARCH(("Muy Baja 20%"),(J10))))</formula>
    </cfRule>
  </conditionalFormatting>
  <conditionalFormatting sqref="L10 L12 L14 L16">
    <cfRule type="cellIs" dxfId="47" priority="7" operator="equal">
      <formula>"Muy Baja 20%"</formula>
    </cfRule>
    <cfRule type="containsText" dxfId="46" priority="8" operator="containsText" text="Muy Baja 20%">
      <formula>NOT(ISERROR(SEARCH(("Muy Baja 20%"),(L10))))</formula>
    </cfRule>
  </conditionalFormatting>
  <conditionalFormatting sqref="M10:M19 AF10:AF19">
    <cfRule type="expression" dxfId="45" priority="1">
      <formula>NOT(ISERROR(SEARCH(("Extremo"),(M10))))</formula>
    </cfRule>
    <cfRule type="expression" dxfId="44" priority="2">
      <formula>NOT(ISERROR(SEARCH(("Alto"),(M10))))</formula>
    </cfRule>
    <cfRule type="expression" dxfId="43" priority="3">
      <formula>NOT(ISERROR(SEARCH(("Moderado"),(M10))))</formula>
    </cfRule>
    <cfRule type="expression" dxfId="42" priority="4">
      <formula>NOT(ISERROR(SEARCH(("Bajo"),(M10))))</formula>
    </cfRule>
  </conditionalFormatting>
  <conditionalFormatting sqref="R10:R17">
    <cfRule type="cellIs" dxfId="41" priority="9" operator="equal">
      <formula>"Muy Baja 20%"</formula>
    </cfRule>
    <cfRule type="containsText" dxfId="40" priority="10" operator="containsText" text="Muy Baja 20%">
      <formula>NOT(ISERROR(SEARCH(("Muy Baja 20%"),(R10))))</formula>
    </cfRule>
  </conditionalFormatting>
  <conditionalFormatting sqref="X10:X17">
    <cfRule type="cellIs" dxfId="39" priority="11" operator="equal">
      <formula>"Muy Baja 20%"</formula>
    </cfRule>
    <cfRule type="containsText" dxfId="38" priority="12" operator="containsText" text="Muy Baja 20%">
      <formula>NOT(ISERROR(SEARCH(("Muy Baja 20%"),(X10))))</formula>
    </cfRule>
  </conditionalFormatting>
  <conditionalFormatting sqref="Z10:AA17">
    <cfRule type="cellIs" dxfId="37" priority="13" operator="equal">
      <formula>"Muy Baja 20%"</formula>
    </cfRule>
    <cfRule type="containsText" dxfId="36" priority="14" operator="containsText" text="Muy Baja 20%">
      <formula>NOT(ISERROR(SEARCH(("Muy Baja 20%"),(Z10))))</formula>
    </cfRule>
  </conditionalFormatting>
  <conditionalFormatting sqref="AD10:AE10 AD12:AE12 AD14:AE14 AD16:AE16">
    <cfRule type="cellIs" dxfId="35" priority="15" operator="equal">
      <formula>"Muy Baja 20%"</formula>
    </cfRule>
    <cfRule type="containsText" dxfId="34" priority="16" operator="containsText" text="Muy Baja 20%">
      <formula>NOT(ISERROR(SEARCH(("Muy Baja 20%"),(AD10))))</formula>
    </cfRule>
  </conditionalFormatting>
  <dataValidations count="11">
    <dataValidation type="list" allowBlank="1" showErrorMessage="1" sqref="T10:T17" xr:uid="{00000000-0002-0000-0600-000000000000}">
      <formula1>"Continua,Aleatoria"</formula1>
    </dataValidation>
    <dataValidation type="list" allowBlank="1" showErrorMessage="1" sqref="G10 G12 G14 G16" xr:uid="{00000000-0002-0000-0600-000001000000}">
      <formula1>"Ejecución y administración de procesos,Daños activos fijos,Fallas tecnológicas,Fraude Externo,Fraude Interno,Relaciones laborales,Usuarios,Productos y practicas organizacionales"</formula1>
    </dataValidation>
    <dataValidation type="list" allowBlank="1" showErrorMessage="1" sqref="H10 H12 H14 H16" xr:uid="{00000000-0002-0000-0600-000002000000}">
      <formula1>"Máximo 2 por año,3 a 24 veces por año,24 a 500 veces por año,500 a 5000 veces por año,Más de 5000 veces por año"</formula1>
    </dataValidation>
    <dataValidation type="list" allowBlank="1" showErrorMessage="1" sqref="Q10:Q17" xr:uid="{00000000-0002-0000-0600-000003000000}">
      <formula1>"Manual,Automático"</formula1>
    </dataValidation>
    <dataValidation type="list" allowBlank="1" showErrorMessage="1" sqref="F10 F12 F14 F16" xr:uid="{00000000-0002-0000-0600-000004000000}">
      <formula1>"Gestión,Corrupción,Fiscal"</formula1>
    </dataValidation>
    <dataValidation type="list" allowBlank="1" showErrorMessage="1" sqref="I10 I12 I14 I16" xr:uid="{00000000-0002-0000-0600-000005000000}">
      <formula1>"Muy baja,Baja,Media,Alta,Muy alta"</formula1>
    </dataValidation>
    <dataValidation type="list" allowBlank="1" showErrorMessage="1" sqref="S10:S17" xr:uid="{00000000-0002-0000-0600-000006000000}">
      <formula1>"Documentado,Sin documentar"</formula1>
    </dataValidation>
    <dataValidation type="list" allowBlank="1" showErrorMessage="1" sqref="P10:P17" xr:uid="{00000000-0002-0000-0600-000007000000}">
      <formula1>"Preventivo,Correctivo,Detectivo"</formula1>
    </dataValidation>
    <dataValidation type="list" allowBlank="1" showErrorMessage="1" sqref="U10:U17" xr:uid="{00000000-0002-0000-0600-000008000000}">
      <formula1>"Con registro,Sin registro"</formula1>
    </dataValidation>
    <dataValidation type="list" allowBlank="1" showErrorMessage="1" sqref="B10 B12 B14 B16" xr:uid="{00000000-0002-0000-0600-000009000000}">
      <formula1>"Reputacional,Económico"</formula1>
    </dataValidation>
    <dataValidation type="list" allowBlank="1" showErrorMessage="1" sqref="K10 K12 K14 K16" xr:uid="{00000000-0002-0000-0600-00000A000000}">
      <formula1>"Leve,Menor,Moderado,Mayor,Catastrófico"</formula1>
    </dataValidation>
  </dataValidations>
  <pageMargins left="0.7" right="0.7" top="0.75" bottom="0.75" header="0" footer="0"/>
  <pageSetup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AM1000"/>
  <sheetViews>
    <sheetView showGridLines="0" topLeftCell="AG7" workbookViewId="0">
      <selection activeCell="AL18" sqref="AL18"/>
    </sheetView>
  </sheetViews>
  <sheetFormatPr baseColWidth="10" defaultColWidth="14.42578125" defaultRowHeight="15" customHeight="1" x14ac:dyDescent="0.25"/>
  <cols>
    <col min="1" max="1" width="10.7109375" customWidth="1"/>
    <col min="2" max="2" width="22.85546875" customWidth="1"/>
    <col min="3" max="3" width="18.42578125" customWidth="1"/>
    <col min="4" max="4" width="17.85546875" customWidth="1"/>
    <col min="5" max="5" width="43" customWidth="1"/>
    <col min="6" max="6" width="13.7109375" customWidth="1"/>
    <col min="7" max="7" width="14.28515625" customWidth="1"/>
    <col min="8" max="8" width="15.5703125" customWidth="1"/>
    <col min="9" max="9" width="11.5703125" customWidth="1"/>
    <col min="10" max="10" width="12.140625" customWidth="1"/>
    <col min="11" max="11" width="14.85546875" customWidth="1"/>
    <col min="12" max="12" width="11.140625" customWidth="1"/>
    <col min="13" max="13" width="12.42578125" customWidth="1"/>
    <col min="14" max="15" width="41.28515625" customWidth="1"/>
    <col min="16" max="16" width="12.140625" customWidth="1"/>
    <col min="17" max="17" width="15.85546875" customWidth="1"/>
    <col min="18" max="18" width="11.85546875" customWidth="1"/>
    <col min="19" max="19" width="16.5703125" customWidth="1"/>
    <col min="20" max="20" width="12.5703125" customWidth="1"/>
    <col min="21" max="21" width="13.5703125" customWidth="1"/>
    <col min="22" max="22" width="24" customWidth="1"/>
    <col min="23" max="23" width="14.85546875" customWidth="1"/>
    <col min="24" max="24" width="7.5703125" customWidth="1"/>
    <col min="25" max="25" width="16.7109375" customWidth="1"/>
    <col min="26" max="26" width="8.28515625" customWidth="1"/>
    <col min="27" max="27" width="11.85546875" customWidth="1"/>
    <col min="28" max="28" width="9.85546875" customWidth="1"/>
    <col min="29" max="29" width="9.140625" customWidth="1"/>
    <col min="30" max="30" width="8.5703125" customWidth="1"/>
    <col min="31" max="31" width="11.42578125" customWidth="1"/>
    <col min="32" max="32" width="14.7109375" customWidth="1"/>
    <col min="33" max="33" width="12.42578125" customWidth="1"/>
    <col min="34" max="34" width="23.5703125" customWidth="1"/>
    <col min="35" max="35" width="19.28515625" customWidth="1"/>
    <col min="36" max="36" width="22.28515625" customWidth="1"/>
    <col min="37" max="37" width="17.5703125" customWidth="1"/>
    <col min="38" max="38" width="18.28515625" customWidth="1"/>
    <col min="39" max="39" width="15.5703125" customWidth="1"/>
  </cols>
  <sheetData>
    <row r="1" spans="1:39" ht="28.5" customHeight="1" x14ac:dyDescent="0.25">
      <c r="A1" s="64"/>
      <c r="B1" s="65"/>
      <c r="C1" s="61"/>
      <c r="D1" s="64" t="s">
        <v>282</v>
      </c>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1"/>
      <c r="AH1" s="69" t="s">
        <v>1</v>
      </c>
      <c r="AI1" s="58"/>
      <c r="AJ1" s="58"/>
      <c r="AK1" s="58"/>
      <c r="AL1" s="58"/>
      <c r="AM1" s="59"/>
    </row>
    <row r="2" spans="1:39" ht="28.5" customHeight="1" x14ac:dyDescent="0.25">
      <c r="A2" s="66"/>
      <c r="B2" s="38"/>
      <c r="C2" s="67"/>
      <c r="D2" s="64" t="s">
        <v>2</v>
      </c>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1"/>
      <c r="AH2" s="69" t="s">
        <v>3</v>
      </c>
      <c r="AI2" s="58"/>
      <c r="AJ2" s="58"/>
      <c r="AK2" s="58"/>
      <c r="AL2" s="58"/>
      <c r="AM2" s="59"/>
    </row>
    <row r="3" spans="1:39" ht="30.75" customHeight="1" x14ac:dyDescent="0.25">
      <c r="A3" s="62"/>
      <c r="B3" s="68"/>
      <c r="C3" s="63"/>
      <c r="D3" s="64" t="s">
        <v>130</v>
      </c>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1"/>
      <c r="AH3" s="69" t="s">
        <v>5</v>
      </c>
      <c r="AI3" s="58"/>
      <c r="AJ3" s="58"/>
      <c r="AK3" s="58"/>
      <c r="AL3" s="58"/>
      <c r="AM3" s="59"/>
    </row>
    <row r="4" spans="1:39" ht="24" customHeight="1" x14ac:dyDescent="0.25">
      <c r="A4" s="1" t="s">
        <v>102</v>
      </c>
      <c r="B4" s="1"/>
      <c r="C4" s="74" t="s">
        <v>283</v>
      </c>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9"/>
    </row>
    <row r="5" spans="1:39" ht="24" customHeight="1" x14ac:dyDescent="0.25">
      <c r="A5" s="74" t="s">
        <v>284</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9"/>
    </row>
    <row r="6" spans="1:39" ht="24" customHeight="1" x14ac:dyDescent="0.25">
      <c r="A6" s="75" t="s">
        <v>9</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9"/>
    </row>
    <row r="7" spans="1:39" ht="32.25" customHeight="1" x14ac:dyDescent="0.25">
      <c r="A7" s="76" t="s">
        <v>10</v>
      </c>
      <c r="B7" s="58"/>
      <c r="C7" s="58"/>
      <c r="D7" s="58"/>
      <c r="E7" s="58"/>
      <c r="F7" s="58"/>
      <c r="G7" s="58"/>
      <c r="H7" s="59"/>
      <c r="I7" s="77" t="s">
        <v>11</v>
      </c>
      <c r="J7" s="71"/>
      <c r="K7" s="71"/>
      <c r="L7" s="71"/>
      <c r="M7" s="72"/>
      <c r="N7" s="78" t="s">
        <v>12</v>
      </c>
      <c r="O7" s="71"/>
      <c r="P7" s="71"/>
      <c r="Q7" s="71"/>
      <c r="R7" s="71"/>
      <c r="S7" s="71"/>
      <c r="T7" s="71"/>
      <c r="U7" s="72"/>
      <c r="V7" s="79" t="s">
        <v>13</v>
      </c>
      <c r="W7" s="71"/>
      <c r="X7" s="71"/>
      <c r="Y7" s="71"/>
      <c r="Z7" s="71"/>
      <c r="AA7" s="71"/>
      <c r="AB7" s="71"/>
      <c r="AC7" s="72"/>
      <c r="AD7" s="70" t="s">
        <v>14</v>
      </c>
      <c r="AE7" s="71"/>
      <c r="AF7" s="71"/>
      <c r="AG7" s="72"/>
      <c r="AH7" s="73" t="s">
        <v>15</v>
      </c>
      <c r="AI7" s="71"/>
      <c r="AJ7" s="71"/>
      <c r="AK7" s="71"/>
      <c r="AL7" s="71"/>
      <c r="AM7" s="72"/>
    </row>
    <row r="8" spans="1:39" ht="28.5" customHeight="1" x14ac:dyDescent="0.25">
      <c r="A8" s="81" t="s">
        <v>16</v>
      </c>
      <c r="B8" s="54" t="s">
        <v>285</v>
      </c>
      <c r="C8" s="54" t="s">
        <v>286</v>
      </c>
      <c r="D8" s="54" t="s">
        <v>287</v>
      </c>
      <c r="E8" s="54" t="s">
        <v>20</v>
      </c>
      <c r="F8" s="54" t="s">
        <v>21</v>
      </c>
      <c r="G8" s="54" t="s">
        <v>22</v>
      </c>
      <c r="H8" s="54" t="s">
        <v>23</v>
      </c>
      <c r="I8" s="80" t="s">
        <v>24</v>
      </c>
      <c r="J8" s="80" t="s">
        <v>25</v>
      </c>
      <c r="K8" s="80" t="s">
        <v>26</v>
      </c>
      <c r="L8" s="80" t="s">
        <v>25</v>
      </c>
      <c r="M8" s="80" t="s">
        <v>27</v>
      </c>
      <c r="N8" s="56" t="s">
        <v>28</v>
      </c>
      <c r="O8" s="56" t="s">
        <v>29</v>
      </c>
      <c r="P8" s="57" t="s">
        <v>30</v>
      </c>
      <c r="Q8" s="58"/>
      <c r="R8" s="58"/>
      <c r="S8" s="58"/>
      <c r="T8" s="58"/>
      <c r="U8" s="59"/>
      <c r="V8" s="54" t="s">
        <v>31</v>
      </c>
      <c r="W8" s="60" t="s">
        <v>32</v>
      </c>
      <c r="X8" s="61"/>
      <c r="Y8" s="60" t="s">
        <v>33</v>
      </c>
      <c r="Z8" s="61"/>
      <c r="AA8" s="54" t="s">
        <v>34</v>
      </c>
      <c r="AB8" s="54" t="s">
        <v>35</v>
      </c>
      <c r="AC8" s="54" t="s">
        <v>36</v>
      </c>
      <c r="AD8" s="55" t="s">
        <v>37</v>
      </c>
      <c r="AE8" s="55" t="s">
        <v>38</v>
      </c>
      <c r="AF8" s="55" t="s">
        <v>39</v>
      </c>
      <c r="AG8" s="55" t="s">
        <v>40</v>
      </c>
      <c r="AH8" s="53" t="s">
        <v>41</v>
      </c>
      <c r="AI8" s="53" t="s">
        <v>42</v>
      </c>
      <c r="AJ8" s="53" t="s">
        <v>43</v>
      </c>
      <c r="AK8" s="53" t="s">
        <v>44</v>
      </c>
      <c r="AL8" s="53" t="s">
        <v>45</v>
      </c>
      <c r="AM8" s="53" t="s">
        <v>46</v>
      </c>
    </row>
    <row r="9" spans="1:39" ht="33" customHeight="1" x14ac:dyDescent="0.25">
      <c r="A9" s="30"/>
      <c r="B9" s="30"/>
      <c r="C9" s="30"/>
      <c r="D9" s="30"/>
      <c r="E9" s="30"/>
      <c r="F9" s="30"/>
      <c r="G9" s="30"/>
      <c r="H9" s="30"/>
      <c r="I9" s="30"/>
      <c r="J9" s="30"/>
      <c r="K9" s="30"/>
      <c r="L9" s="30"/>
      <c r="M9" s="30"/>
      <c r="N9" s="30"/>
      <c r="O9" s="30"/>
      <c r="P9" s="2" t="s">
        <v>47</v>
      </c>
      <c r="Q9" s="2" t="s">
        <v>48</v>
      </c>
      <c r="R9" s="2" t="s">
        <v>49</v>
      </c>
      <c r="S9" s="2" t="s">
        <v>50</v>
      </c>
      <c r="T9" s="2" t="s">
        <v>51</v>
      </c>
      <c r="U9" s="2" t="s">
        <v>52</v>
      </c>
      <c r="V9" s="30"/>
      <c r="W9" s="62"/>
      <c r="X9" s="63"/>
      <c r="Y9" s="62"/>
      <c r="Z9" s="63"/>
      <c r="AA9" s="30"/>
      <c r="AB9" s="30"/>
      <c r="AC9" s="30"/>
      <c r="AD9" s="30"/>
      <c r="AE9" s="30"/>
      <c r="AF9" s="30"/>
      <c r="AG9" s="30"/>
      <c r="AH9" s="30"/>
      <c r="AI9" s="30"/>
      <c r="AJ9" s="30"/>
      <c r="AK9" s="30"/>
      <c r="AL9" s="30"/>
      <c r="AM9" s="30"/>
    </row>
    <row r="10" spans="1:39" ht="57" x14ac:dyDescent="0.25">
      <c r="A10" s="43">
        <v>1</v>
      </c>
      <c r="B10" s="84" t="s">
        <v>155</v>
      </c>
      <c r="C10" s="44" t="s">
        <v>288</v>
      </c>
      <c r="D10" s="44" t="s">
        <v>289</v>
      </c>
      <c r="E10" s="44" t="s">
        <v>290</v>
      </c>
      <c r="F10" s="44" t="s">
        <v>169</v>
      </c>
      <c r="G10" s="44" t="s">
        <v>170</v>
      </c>
      <c r="H10" s="42" t="s">
        <v>59</v>
      </c>
      <c r="I10" s="31" t="s">
        <v>76</v>
      </c>
      <c r="J10" s="50">
        <f>IF(I10="Muy Baja",20%,IF(I10="Baja",40%,IF(I10="Media",60%,IF(I10="Alta",80%,IF(I10="Muy Alta",100%,"Error en datos")))))</f>
        <v>0.4</v>
      </c>
      <c r="K10" s="31" t="s">
        <v>90</v>
      </c>
      <c r="L10" s="50">
        <f>IF(K10="Leve",20%,IF(K10="Menor",40%,IF(K10="Moderado",60%,IF(K10="Mayor",80%,100%))))</f>
        <v>1</v>
      </c>
      <c r="M10" s="51" t="str">
        <f>IF(AND(J10&lt;=20%,L10&lt;=20%),"Bajo", IF(AND(J10&lt;=40%,L10&lt;=20%),"Bajo", IF(AND(J10&lt;=60%,L10&lt;=20%),"Moderado", IF(AND(J10&lt;=80%,L10&lt;=20%),"Moderado", IF(AND(J10&lt;=100%,L10&lt;=20%),"Alto", IF(AND(J10&lt;=20%,L10&lt;=40%),"Bajo", IF(AND(J10&lt;=40%,L10&lt;=40%),"Moderado", IF(AND(J10&lt;=60%,L10&lt;=40%),"Moderado", IF(AND(J10&lt;=80%,L10&lt;=40%),"Moderado", IF(AND(J10&lt;=100%,L10&lt;=40%),"Alto", IF(AND(J10&lt;=20%,L10&lt;=60%),"Moderado", IF(AND(J10&lt;=40%,L10&lt;=60%),"Moderado", IF(AND(J10&lt;=60%,L10&lt;=60%),"Moderado", IF(AND(J10&lt;=80%,L10&lt;=60%),"Alto", IF(AND(J10&lt;=100%,L10&lt;=60%),"Alto", IF(AND(J10&lt;=20%,L10&lt;=80%),"Alto", IF(AND(J10&lt;=40%,L10&lt;=80%),"Alto", IF(AND(J10&lt;=60%,L10&lt;=80%),"Alto", IF(AND(J10&lt;=80%,L10&lt;=80%),"Alto", IF(AND(J10&lt;=100%,L10&lt;=80%),"Alto", IF(AND(J10&lt;=20%,L10&lt;=100%),"Extremo", IF(AND(J10&lt;=40%,L10&lt;=100%),"Extremo", IF(AND(J10&lt;=60%,L10&lt;=100%),"Extremo", IF(AND(J10&lt;=80%,L10&lt;=100%),"Extremo", IF(AND(J10&lt;=100%,L10&lt;=100%),"Extremo","")))))))))))))))))))))))))</f>
        <v>Extremo</v>
      </c>
      <c r="N10" s="3" t="s">
        <v>62</v>
      </c>
      <c r="O10" s="4" t="s">
        <v>291</v>
      </c>
      <c r="P10" s="3" t="s">
        <v>64</v>
      </c>
      <c r="Q10" s="3" t="s">
        <v>65</v>
      </c>
      <c r="R10" s="5">
        <f t="shared" ref="R10:R17" si="0">IF(P10="Preventivo",25%,IF(P10="Detectivo",15%,IF(P10="Correctivo",10%,0)))+IF(Q10="Manual",15%,IF(Q10="Automático",25%))</f>
        <v>0.4</v>
      </c>
      <c r="S10" s="3" t="s">
        <v>66</v>
      </c>
      <c r="T10" s="3" t="s">
        <v>67</v>
      </c>
      <c r="U10" s="3" t="s">
        <v>68</v>
      </c>
      <c r="V10" s="44" t="str">
        <f>E10</f>
        <v>Probabilidad de afectación reputacional y económica debido a que se ofrezcan dádivas a funcionarios para favorecer contratistas, pagos, supervisiones entre otras.</v>
      </c>
      <c r="W10" s="3" t="s">
        <v>24</v>
      </c>
      <c r="X10" s="5">
        <f>+J10</f>
        <v>0.4</v>
      </c>
      <c r="Y10" s="3" t="str">
        <f t="shared" ref="Y10:Y17" si="1">N10</f>
        <v xml:space="preserve">Control No.1
</v>
      </c>
      <c r="Z10" s="5">
        <f t="shared" ref="Z10:Z17" si="2">+R10</f>
        <v>0.4</v>
      </c>
      <c r="AA10" s="5">
        <f t="shared" ref="AA10:AA17" si="3">+X10*Z10</f>
        <v>0.16000000000000003</v>
      </c>
      <c r="AB10" s="48">
        <f>+X10-AA10</f>
        <v>0.24</v>
      </c>
      <c r="AC10" s="49">
        <f>+IF(P11="Correctivo",X11-AA11,L10)</f>
        <v>1</v>
      </c>
      <c r="AD10" s="50">
        <f>+AB10</f>
        <v>0.24</v>
      </c>
      <c r="AE10" s="50">
        <f>IF(P11="Correctivo",X11-AA11,L10)</f>
        <v>1</v>
      </c>
      <c r="AF10" s="51" t="str">
        <f>IF(AND(AD10&lt;=20%,AE10&lt;=20%),"Bajo", IF(AND(AD10&lt;=40%,AE10&lt;=20%),"Bajo", IF(AND(AD10&lt;=60%,AE10&lt;=20%),"Moderado", IF(AND(AD10&lt;=80%,AE10&lt;=20%),"Moderado", IF(AND(AD10&lt;=100%,AE10&lt;=20%),"Alto", IF(AND(AD10&lt;=20%,AE10&lt;=40%),"Bajo", IF(AND(AD10&lt;=40%,AE10&lt;=40%),"Moderado", IF(AND(AD10&lt;=60%,AE10&lt;=40%),"Moderado", IF(AND(AD10&lt;=80%,AE10&lt;=40%),"Moderado", IF(AND(AD10&lt;=100%,AE10&lt;=40%),"Alto", IF(AND(AD10&lt;=20%,AE10&lt;=60%),"Moderado", IF(AND(AD10&lt;=40%,AE10&lt;=60%),"Moderado", IF(AND(AD10&lt;=60%,AE10&lt;=60%),"Moderado", IF(AND(AD10&lt;=80%,AE10&lt;=60%),"Alto", IF(AND(AD10&lt;=100%,AE10&lt;=60%),"Alto", IF(AND(AD10&lt;=20%,AE10&lt;=80%),"Alto", IF(AND(AD10&lt;=40%,AE10&lt;=80%),"Alto", IF(AND(AD10&lt;=60%,AE10&lt;=80%),"Alto", IF(AND(AD10&lt;=80%,AE10&lt;=80%),"Alto", IF(AND(AD10&lt;=100%,AE10&lt;=80%),"Alto", IF(AND(AD10&lt;=20%,AE10&lt;=100%),"Extremo", IF(AND(AD10&lt;=40%,AE10&lt;=100%),"Extremo", IF(AND(AD10&lt;=60%,AE10&lt;=100%),"Extremo", IF(AND(AD10&lt;=80%,AE10&lt;=100%),"Extremo", IF(AND(AD10&lt;=100%,AE10&lt;=100%),"Extremo","")))))))))))))))))))))))))</f>
        <v>Extremo</v>
      </c>
      <c r="AG10" s="92" t="str">
        <f>+IF(AF10="Bajo","Asumir el riesgo, Reducir el riesgo",IF(AF10="Moderado","Asumir el riesgo, Reducir el riesgo",IF(AF10="Alto","Evitar, compartir o transferir","Eliminar o reducir el riesgo")))</f>
        <v>Eliminar o reducir el riesgo</v>
      </c>
      <c r="AH10" s="31" t="s">
        <v>318</v>
      </c>
      <c r="AI10" s="31" t="s">
        <v>322</v>
      </c>
      <c r="AJ10" s="47">
        <v>45748</v>
      </c>
      <c r="AK10" s="47"/>
      <c r="AL10" s="31" t="s">
        <v>310</v>
      </c>
      <c r="AM10" s="31"/>
    </row>
    <row r="11" spans="1:39" ht="28.5" x14ac:dyDescent="0.25">
      <c r="A11" s="30"/>
      <c r="B11" s="30"/>
      <c r="C11" s="30"/>
      <c r="D11" s="30"/>
      <c r="E11" s="30"/>
      <c r="F11" s="30"/>
      <c r="G11" s="30"/>
      <c r="H11" s="30"/>
      <c r="I11" s="30"/>
      <c r="J11" s="30"/>
      <c r="K11" s="30"/>
      <c r="L11" s="30"/>
      <c r="M11" s="30"/>
      <c r="N11" s="3" t="s">
        <v>70</v>
      </c>
      <c r="O11" s="4" t="s">
        <v>292</v>
      </c>
      <c r="P11" s="3" t="s">
        <v>64</v>
      </c>
      <c r="Q11" s="3" t="s">
        <v>65</v>
      </c>
      <c r="R11" s="5">
        <f t="shared" si="0"/>
        <v>0.4</v>
      </c>
      <c r="S11" s="3" t="s">
        <v>66</v>
      </c>
      <c r="T11" s="3" t="s">
        <v>67</v>
      </c>
      <c r="U11" s="3" t="s">
        <v>68</v>
      </c>
      <c r="V11" s="30"/>
      <c r="W11" s="3" t="s">
        <v>26</v>
      </c>
      <c r="X11" s="5">
        <f>+L10</f>
        <v>1</v>
      </c>
      <c r="Y11" s="3" t="str">
        <f t="shared" si="1"/>
        <v xml:space="preserve">Control No.2
</v>
      </c>
      <c r="Z11" s="5">
        <f t="shared" si="2"/>
        <v>0.4</v>
      </c>
      <c r="AA11" s="5">
        <f t="shared" si="3"/>
        <v>0.4</v>
      </c>
      <c r="AB11" s="30"/>
      <c r="AC11" s="30"/>
      <c r="AD11" s="30"/>
      <c r="AE11" s="30"/>
      <c r="AF11" s="30"/>
      <c r="AG11" s="30"/>
      <c r="AH11" s="30"/>
      <c r="AI11" s="30"/>
      <c r="AJ11" s="30"/>
      <c r="AK11" s="30"/>
      <c r="AL11" s="30"/>
      <c r="AM11" s="30"/>
    </row>
    <row r="12" spans="1:39" ht="42.75" x14ac:dyDescent="0.25">
      <c r="A12" s="43">
        <v>2</v>
      </c>
      <c r="B12" s="84" t="s">
        <v>53</v>
      </c>
      <c r="C12" s="44" t="s">
        <v>327</v>
      </c>
      <c r="D12" s="44" t="s">
        <v>326</v>
      </c>
      <c r="E12" s="44" t="s">
        <v>323</v>
      </c>
      <c r="F12" s="44" t="s">
        <v>169</v>
      </c>
      <c r="G12" s="44" t="s">
        <v>74</v>
      </c>
      <c r="H12" s="42" t="s">
        <v>59</v>
      </c>
      <c r="I12" s="31" t="s">
        <v>76</v>
      </c>
      <c r="J12" s="50">
        <f>IF(I12="Muy Baja",20%,IF(I12="Baja",40%,IF(I12="Media",60%,IF(I12="Alta",80%,IF(I12="Muy Alta",100%,"Error en datos")))))</f>
        <v>0.4</v>
      </c>
      <c r="K12" s="31" t="s">
        <v>90</v>
      </c>
      <c r="L12" s="50">
        <f>IF(K12="Leve",20%,IF(K12="Menor",40%,IF(K12="Moderado",60%,IF(K12="Mayor",80%,100%))))</f>
        <v>1</v>
      </c>
      <c r="M12" s="51" t="str">
        <f>IF(AND(J12&lt;=20%,L12&lt;=20%),"Bajo", IF(AND(J12&lt;=40%,L12&lt;=20%),"Bajo", IF(AND(J12&lt;=60%,L12&lt;=20%),"Moderado", IF(AND(J12&lt;=80%,L12&lt;=20%),"Moderado", IF(AND(J12&lt;=100%,L12&lt;=20%),"Alto", IF(AND(J12&lt;=20%,L12&lt;=40%),"Bajo", IF(AND(J12&lt;=40%,L12&lt;=40%),"Moderado", IF(AND(J12&lt;=60%,L12&lt;=40%),"Moderado", IF(AND(J12&lt;=80%,L12&lt;=40%),"Moderado", IF(AND(J12&lt;=100%,L12&lt;=40%),"Alto", IF(AND(J12&lt;=20%,L12&lt;=60%),"Moderado", IF(AND(J12&lt;=40%,L12&lt;=60%),"Moderado", IF(AND(J12&lt;=60%,L12&lt;=60%),"Moderado", IF(AND(J12&lt;=80%,L12&lt;=60%),"Alto", IF(AND(J12&lt;=100%,L12&lt;=60%),"Alto", IF(AND(J12&lt;=20%,L12&lt;=80%),"Alto", IF(AND(J12&lt;=40%,L12&lt;=80%),"Alto", IF(AND(J12&lt;=60%,L12&lt;=80%),"Alto", IF(AND(J12&lt;=80%,L12&lt;=80%),"Alto", IF(AND(J12&lt;=100%,L12&lt;=80%),"Alto", IF(AND(J12&lt;=20%,L12&lt;=100%),"Extremo", IF(AND(J12&lt;=40%,L12&lt;=100%),"Extremo", IF(AND(J12&lt;=60%,L12&lt;=100%),"Extremo", IF(AND(J12&lt;=80%,L12&lt;=100%),"Extremo", IF(AND(J12&lt;=100%,L12&lt;=100%),"Extremo","")))))))))))))))))))))))))</f>
        <v>Extremo</v>
      </c>
      <c r="N12" s="3" t="s">
        <v>62</v>
      </c>
      <c r="O12" s="4" t="s">
        <v>324</v>
      </c>
      <c r="P12" s="3" t="s">
        <v>64</v>
      </c>
      <c r="Q12" s="3" t="s">
        <v>65</v>
      </c>
      <c r="R12" s="5">
        <f t="shared" si="0"/>
        <v>0.4</v>
      </c>
      <c r="S12" s="3" t="s">
        <v>66</v>
      </c>
      <c r="T12" s="3" t="s">
        <v>67</v>
      </c>
      <c r="U12" s="3" t="s">
        <v>68</v>
      </c>
      <c r="V12" s="44" t="str">
        <f>E12</f>
        <v>Posibilidad de afectación reputacional y económica por la celebración de contratos que no atiendan las necesidades del IMRD, como consecuencia de una ineficiente planeación en la identificación de los bienes y servicios a adquirir.</v>
      </c>
      <c r="W12" s="3" t="s">
        <v>24</v>
      </c>
      <c r="X12" s="5">
        <f>+J12</f>
        <v>0.4</v>
      </c>
      <c r="Y12" s="3" t="str">
        <f t="shared" si="1"/>
        <v xml:space="preserve">Control No.1
</v>
      </c>
      <c r="Z12" s="5">
        <f t="shared" si="2"/>
        <v>0.4</v>
      </c>
      <c r="AA12" s="5">
        <f t="shared" si="3"/>
        <v>0.16000000000000003</v>
      </c>
      <c r="AB12" s="48">
        <f>+X12-AA12</f>
        <v>0.24</v>
      </c>
      <c r="AC12" s="49">
        <f>+IF(P13="Correctivo",X13-AA13,L12)</f>
        <v>1</v>
      </c>
      <c r="AD12" s="50">
        <f>+AB12</f>
        <v>0.24</v>
      </c>
      <c r="AE12" s="50">
        <f>IF(P13="Correctivo",X13-AA13,L12)</f>
        <v>1</v>
      </c>
      <c r="AF12" s="51" t="str">
        <f>IF(AND(AD12&lt;=20%,AE12&lt;=20%),"Bajo", IF(AND(AD12&lt;=40%,AE12&lt;=20%),"Bajo", IF(AND(AD12&lt;=60%,AE12&lt;=20%),"Moderado", IF(AND(AD12&lt;=80%,AE12&lt;=20%),"Moderado", IF(AND(AD12&lt;=100%,AE12&lt;=20%),"Alto", IF(AND(AD12&lt;=20%,AE12&lt;=40%),"Bajo", IF(AND(AD12&lt;=40%,AE12&lt;=40%),"Moderado", IF(AND(AD12&lt;=60%,AE12&lt;=40%),"Moderado", IF(AND(AD12&lt;=80%,AE12&lt;=40%),"Moderado", IF(AND(AD12&lt;=100%,AE12&lt;=40%),"Alto", IF(AND(AD12&lt;=20%,AE12&lt;=60%),"Moderado", IF(AND(AD12&lt;=40%,AE12&lt;=60%),"Moderado", IF(AND(AD12&lt;=60%,AE12&lt;=60%),"Moderado", IF(AND(AD12&lt;=80%,AE12&lt;=60%),"Alto", IF(AND(AD12&lt;=100%,AE12&lt;=60%),"Alto", IF(AND(AD12&lt;=20%,AE12&lt;=80%),"Alto", IF(AND(AD12&lt;=40%,AE12&lt;=80%),"Alto", IF(AND(AD12&lt;=60%,AE12&lt;=80%),"Alto", IF(AND(AD12&lt;=80%,AE12&lt;=80%),"Alto", IF(AND(AD12&lt;=100%,AE12&lt;=80%),"Alto", IF(AND(AD12&lt;=20%,AE12&lt;=100%),"Extremo", IF(AND(AD12&lt;=40%,AE12&lt;=100%),"Extremo", IF(AND(AD12&lt;=60%,AE12&lt;=100%),"Extremo", IF(AND(AD12&lt;=80%,AE12&lt;=100%),"Extremo", IF(AND(AD12&lt;=100%,AE12&lt;=100%),"Extremo","")))))))))))))))))))))))))</f>
        <v>Extremo</v>
      </c>
      <c r="AG12" s="92" t="str">
        <f>+IF(AF12="Bajo","Asumir el riesgo, Reducir el riesgo",IF(AF12="Moderado","Asumir el riesgo, Reducir el riesgo",IF(AF12="Alto","Evitar, compartir o transferir","Eliminar o reducir el riesgo")))</f>
        <v>Eliminar o reducir el riesgo</v>
      </c>
      <c r="AH12" s="31" t="s">
        <v>333</v>
      </c>
      <c r="AI12" s="31" t="s">
        <v>322</v>
      </c>
      <c r="AJ12" s="47">
        <v>45748</v>
      </c>
      <c r="AK12" s="47"/>
      <c r="AL12" s="31" t="s">
        <v>310</v>
      </c>
      <c r="AM12" s="31"/>
    </row>
    <row r="13" spans="1:39" ht="57" x14ac:dyDescent="0.25">
      <c r="A13" s="30"/>
      <c r="B13" s="30"/>
      <c r="C13" s="30"/>
      <c r="D13" s="30"/>
      <c r="E13" s="30"/>
      <c r="F13" s="30"/>
      <c r="G13" s="30"/>
      <c r="H13" s="30"/>
      <c r="I13" s="30"/>
      <c r="J13" s="30"/>
      <c r="K13" s="30"/>
      <c r="L13" s="30"/>
      <c r="M13" s="30"/>
      <c r="N13" s="3" t="s">
        <v>70</v>
      </c>
      <c r="O13" s="4" t="s">
        <v>325</v>
      </c>
      <c r="P13" s="3" t="s">
        <v>64</v>
      </c>
      <c r="Q13" s="3" t="s">
        <v>65</v>
      </c>
      <c r="R13" s="5">
        <f t="shared" si="0"/>
        <v>0.4</v>
      </c>
      <c r="S13" s="3" t="s">
        <v>66</v>
      </c>
      <c r="T13" s="3" t="s">
        <v>67</v>
      </c>
      <c r="U13" s="3" t="s">
        <v>68</v>
      </c>
      <c r="V13" s="30"/>
      <c r="W13" s="3" t="s">
        <v>26</v>
      </c>
      <c r="X13" s="5">
        <f>+L12</f>
        <v>1</v>
      </c>
      <c r="Y13" s="3" t="str">
        <f t="shared" si="1"/>
        <v xml:space="preserve">Control No.2
</v>
      </c>
      <c r="Z13" s="5">
        <f t="shared" si="2"/>
        <v>0.4</v>
      </c>
      <c r="AA13" s="5">
        <f t="shared" si="3"/>
        <v>0.4</v>
      </c>
      <c r="AB13" s="30"/>
      <c r="AC13" s="30"/>
      <c r="AD13" s="30"/>
      <c r="AE13" s="30"/>
      <c r="AF13" s="30"/>
      <c r="AG13" s="30"/>
      <c r="AH13" s="30"/>
      <c r="AI13" s="30"/>
      <c r="AJ13" s="30"/>
      <c r="AK13" s="30"/>
      <c r="AL13" s="30"/>
      <c r="AM13" s="30"/>
    </row>
    <row r="14" spans="1:39" ht="55.5" customHeight="1" x14ac:dyDescent="0.25">
      <c r="A14" s="43">
        <v>3</v>
      </c>
      <c r="B14" s="84" t="s">
        <v>53</v>
      </c>
      <c r="C14" s="44" t="s">
        <v>293</v>
      </c>
      <c r="D14" s="44" t="s">
        <v>320</v>
      </c>
      <c r="E14" s="44" t="s">
        <v>319</v>
      </c>
      <c r="F14" s="44" t="s">
        <v>169</v>
      </c>
      <c r="G14" s="44" t="s">
        <v>74</v>
      </c>
      <c r="H14" s="42" t="s">
        <v>59</v>
      </c>
      <c r="I14" s="31" t="s">
        <v>76</v>
      </c>
      <c r="J14" s="50">
        <f>IF(I14="Muy Baja",20%,IF(I14="Baja",40%,IF(I14="Media",60%,IF(I14="Alta",80%,IF(I14="Muy Alta",100%,"Error en datos")))))</f>
        <v>0.4</v>
      </c>
      <c r="K14" s="31" t="s">
        <v>90</v>
      </c>
      <c r="L14" s="50">
        <f>IF(K14="Leve",20%,IF(K14="Menor",40%,IF(K14="Moderado",60%,IF(K14="Mayor",80%,100%))))</f>
        <v>1</v>
      </c>
      <c r="M14" s="51" t="str">
        <f>IF(AND(J14&lt;=20%,L14&lt;=20%),"Bajo", IF(AND(J14&lt;=40%,L14&lt;=20%),"Bajo", IF(AND(J14&lt;=60%,L14&lt;=20%),"Moderado", IF(AND(J14&lt;=80%,L14&lt;=20%),"Moderado", IF(AND(J14&lt;=100%,L14&lt;=20%),"Alto", IF(AND(J14&lt;=20%,L14&lt;=40%),"Bajo", IF(AND(J14&lt;=40%,L14&lt;=40%),"Moderado", IF(AND(J14&lt;=60%,L14&lt;=40%),"Moderado", IF(AND(J14&lt;=80%,L14&lt;=40%),"Moderado", IF(AND(J14&lt;=100%,L14&lt;=40%),"Alto", IF(AND(J14&lt;=20%,L14&lt;=60%),"Moderado", IF(AND(J14&lt;=40%,L14&lt;=60%),"Moderado", IF(AND(J14&lt;=60%,L14&lt;=60%),"Moderado", IF(AND(J14&lt;=80%,L14&lt;=60%),"Alto", IF(AND(J14&lt;=100%,L14&lt;=60%),"Alto", IF(AND(J14&lt;=20%,L14&lt;=80%),"Alto", IF(AND(J14&lt;=40%,L14&lt;=80%),"Alto", IF(AND(J14&lt;=60%,L14&lt;=80%),"Alto", IF(AND(J14&lt;=80%,L14&lt;=80%),"Alto", IF(AND(J14&lt;=100%,L14&lt;=80%),"Alto", IF(AND(J14&lt;=20%,L14&lt;=100%),"Extremo", IF(AND(J14&lt;=40%,L14&lt;=100%),"Extremo", IF(AND(J14&lt;=60%,L14&lt;=100%),"Extremo", IF(AND(J14&lt;=80%,L14&lt;=100%),"Extremo", IF(AND(J14&lt;=100%,L14&lt;=100%),"Extremo","")))))))))))))))))))))))))</f>
        <v>Extremo</v>
      </c>
      <c r="N14" s="3" t="s">
        <v>62</v>
      </c>
      <c r="O14" s="4" t="s">
        <v>294</v>
      </c>
      <c r="P14" s="3" t="s">
        <v>64</v>
      </c>
      <c r="Q14" s="3" t="s">
        <v>65</v>
      </c>
      <c r="R14" s="5">
        <f t="shared" si="0"/>
        <v>0.4</v>
      </c>
      <c r="S14" s="3" t="s">
        <v>66</v>
      </c>
      <c r="T14" s="3" t="s">
        <v>67</v>
      </c>
      <c r="U14" s="3" t="s">
        <v>68</v>
      </c>
      <c r="V14" s="44" t="str">
        <f>E14</f>
        <v>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v>
      </c>
      <c r="W14" s="3" t="s">
        <v>24</v>
      </c>
      <c r="X14" s="5">
        <f>+J14</f>
        <v>0.4</v>
      </c>
      <c r="Y14" s="3" t="str">
        <f t="shared" si="1"/>
        <v xml:space="preserve">Control No.1
</v>
      </c>
      <c r="Z14" s="5">
        <f t="shared" si="2"/>
        <v>0.4</v>
      </c>
      <c r="AA14" s="5">
        <f t="shared" si="3"/>
        <v>0.16000000000000003</v>
      </c>
      <c r="AB14" s="48">
        <f>+X14-AA14</f>
        <v>0.24</v>
      </c>
      <c r="AC14" s="49">
        <f>+IF(P15="Correctivo",X15-AA15,L14)</f>
        <v>1</v>
      </c>
      <c r="AD14" s="50">
        <f>+AB14</f>
        <v>0.24</v>
      </c>
      <c r="AE14" s="50">
        <f>IF(P15="Correctivo",X15-AA15,L14)</f>
        <v>1</v>
      </c>
      <c r="AF14" s="51" t="str">
        <f>IF(AND(AD14&lt;=20%,AE14&lt;=20%),"Bajo", IF(AND(AD14&lt;=40%,AE14&lt;=20%),"Bajo", IF(AND(AD14&lt;=60%,AE14&lt;=20%),"Moderado", IF(AND(AD14&lt;=80%,AE14&lt;=20%),"Moderado", IF(AND(AD14&lt;=100%,AE14&lt;=20%),"Alto", IF(AND(AD14&lt;=20%,AE14&lt;=40%),"Bajo", IF(AND(AD14&lt;=40%,AE14&lt;=40%),"Moderado", IF(AND(AD14&lt;=60%,AE14&lt;=40%),"Moderado", IF(AND(AD14&lt;=80%,AE14&lt;=40%),"Moderado", IF(AND(AD14&lt;=100%,AE14&lt;=40%),"Alto", IF(AND(AD14&lt;=20%,AE14&lt;=60%),"Moderado", IF(AND(AD14&lt;=40%,AE14&lt;=60%),"Moderado", IF(AND(AD14&lt;=60%,AE14&lt;=60%),"Moderado", IF(AND(AD14&lt;=80%,AE14&lt;=60%),"Alto", IF(AND(AD14&lt;=100%,AE14&lt;=60%),"Alto", IF(AND(AD14&lt;=20%,AE14&lt;=80%),"Alto", IF(AND(AD14&lt;=40%,AE14&lt;=80%),"Alto", IF(AND(AD14&lt;=60%,AE14&lt;=80%),"Alto", IF(AND(AD14&lt;=80%,AE14&lt;=80%),"Alto", IF(AND(AD14&lt;=100%,AE14&lt;=80%),"Alto", IF(AND(AD14&lt;=20%,AE14&lt;=100%),"Extremo", IF(AND(AD14&lt;=40%,AE14&lt;=100%),"Extremo", IF(AND(AD14&lt;=60%,AE14&lt;=100%),"Extremo", IF(AND(AD14&lt;=80%,AE14&lt;=100%),"Extremo", IF(AND(AD14&lt;=100%,AE14&lt;=100%),"Extremo","")))))))))))))))))))))))))</f>
        <v>Extremo</v>
      </c>
      <c r="AG14" s="92" t="str">
        <f>+IF(AF14="Bajo","Asumir el riesgo, Reducir el riesgo",IF(AF14="Moderado","Asumir el riesgo, Reducir el riesgo",IF(AF14="Alto","Evitar, compartir o transferir","Eliminar o reducir el riesgo")))</f>
        <v>Eliminar o reducir el riesgo</v>
      </c>
      <c r="AH14" s="31" t="s">
        <v>332</v>
      </c>
      <c r="AI14" s="31" t="s">
        <v>322</v>
      </c>
      <c r="AJ14" s="47">
        <v>45748</v>
      </c>
      <c r="AK14" s="47"/>
      <c r="AL14" s="31" t="s">
        <v>310</v>
      </c>
      <c r="AM14" s="31"/>
    </row>
    <row r="15" spans="1:39" ht="61.5" customHeight="1" x14ac:dyDescent="0.25">
      <c r="A15" s="30"/>
      <c r="B15" s="30"/>
      <c r="C15" s="30"/>
      <c r="D15" s="30"/>
      <c r="E15" s="30"/>
      <c r="F15" s="30"/>
      <c r="G15" s="30"/>
      <c r="H15" s="30"/>
      <c r="I15" s="30"/>
      <c r="J15" s="30"/>
      <c r="K15" s="30"/>
      <c r="L15" s="30"/>
      <c r="M15" s="30"/>
      <c r="N15" s="3" t="s">
        <v>70</v>
      </c>
      <c r="O15" s="4" t="s">
        <v>321</v>
      </c>
      <c r="P15" s="3" t="s">
        <v>64</v>
      </c>
      <c r="Q15" s="3" t="s">
        <v>65</v>
      </c>
      <c r="R15" s="5">
        <f t="shared" si="0"/>
        <v>0.4</v>
      </c>
      <c r="S15" s="3" t="s">
        <v>66</v>
      </c>
      <c r="T15" s="3" t="s">
        <v>67</v>
      </c>
      <c r="U15" s="3" t="s">
        <v>68</v>
      </c>
      <c r="V15" s="30"/>
      <c r="W15" s="3" t="s">
        <v>26</v>
      </c>
      <c r="X15" s="5">
        <f>+L14</f>
        <v>1</v>
      </c>
      <c r="Y15" s="3" t="str">
        <f t="shared" si="1"/>
        <v xml:space="preserve">Control No.2
</v>
      </c>
      <c r="Z15" s="5">
        <f t="shared" si="2"/>
        <v>0.4</v>
      </c>
      <c r="AA15" s="5">
        <f t="shared" si="3"/>
        <v>0.4</v>
      </c>
      <c r="AB15" s="30"/>
      <c r="AC15" s="30"/>
      <c r="AD15" s="30"/>
      <c r="AE15" s="30"/>
      <c r="AF15" s="30"/>
      <c r="AG15" s="30"/>
      <c r="AH15" s="30"/>
      <c r="AI15" s="30"/>
      <c r="AJ15" s="30"/>
      <c r="AK15" s="30"/>
      <c r="AL15" s="30"/>
      <c r="AM15" s="30"/>
    </row>
    <row r="16" spans="1:39" ht="67.5" customHeight="1" x14ac:dyDescent="0.25">
      <c r="A16" s="43">
        <v>4</v>
      </c>
      <c r="B16" s="84" t="s">
        <v>155</v>
      </c>
      <c r="C16" s="44" t="s">
        <v>295</v>
      </c>
      <c r="D16" s="44" t="s">
        <v>329</v>
      </c>
      <c r="E16" s="44" t="s">
        <v>328</v>
      </c>
      <c r="F16" s="44" t="s">
        <v>159</v>
      </c>
      <c r="G16" s="44" t="s">
        <v>74</v>
      </c>
      <c r="H16" s="42" t="s">
        <v>59</v>
      </c>
      <c r="I16" s="31" t="s">
        <v>76</v>
      </c>
      <c r="J16" s="50">
        <f>IF(I16="Muy Baja",20%,IF(I16="Baja",40%,IF(I16="Media",60%,IF(I16="Alta",80%,IF(I16="Muy Alta",100%,"Error en datos")))))</f>
        <v>0.4</v>
      </c>
      <c r="K16" s="31" t="s">
        <v>90</v>
      </c>
      <c r="L16" s="50">
        <f>IF(K16="Leve",20%,IF(K16="Menor",40%,IF(K16="Moderado",60%,IF(K16="Mayor",80%,100%))))</f>
        <v>1</v>
      </c>
      <c r="M16" s="51" t="str">
        <f>IF(AND(J16&lt;=20%,L16&lt;=20%),"Bajo", IF(AND(J16&lt;=40%,L16&lt;=20%),"Bajo", IF(AND(J16&lt;=60%,L16&lt;=20%),"Moderado", IF(AND(J16&lt;=80%,L16&lt;=20%),"Moderado", IF(AND(J16&lt;=100%,L16&lt;=20%),"Alto", IF(AND(J16&lt;=20%,L16&lt;=40%),"Bajo", IF(AND(J16&lt;=40%,L16&lt;=40%),"Moderado", IF(AND(J16&lt;=60%,L16&lt;=40%),"Moderado", IF(AND(J16&lt;=80%,L16&lt;=40%),"Moderado", IF(AND(J16&lt;=100%,L16&lt;=40%),"Alto", IF(AND(J16&lt;=20%,L16&lt;=60%),"Moderado", IF(AND(J16&lt;=40%,L16&lt;=60%),"Moderado", IF(AND(J16&lt;=60%,L16&lt;=60%),"Moderado", IF(AND(J16&lt;=80%,L16&lt;=60%),"Alto", IF(AND(J16&lt;=100%,L16&lt;=60%),"Alto", IF(AND(J16&lt;=20%,L16&lt;=80%),"Alto", IF(AND(J16&lt;=40%,L16&lt;=80%),"Alto", IF(AND(J16&lt;=60%,L16&lt;=80%),"Alto", IF(AND(J16&lt;=80%,L16&lt;=80%),"Alto", IF(AND(J16&lt;=100%,L16&lt;=80%),"Alto", IF(AND(J16&lt;=20%,L16&lt;=100%),"Extremo", IF(AND(J16&lt;=40%,L16&lt;=100%),"Extremo", IF(AND(J16&lt;=60%,L16&lt;=100%),"Extremo", IF(AND(J16&lt;=80%,L16&lt;=100%),"Extremo", IF(AND(J16&lt;=100%,L16&lt;=100%),"Extremo","")))))))))))))))))))))))))</f>
        <v>Extremo</v>
      </c>
      <c r="N16" s="3" t="s">
        <v>62</v>
      </c>
      <c r="O16" s="4" t="s">
        <v>294</v>
      </c>
      <c r="P16" s="3" t="s">
        <v>64</v>
      </c>
      <c r="Q16" s="3" t="s">
        <v>65</v>
      </c>
      <c r="R16" s="5">
        <f t="shared" si="0"/>
        <v>0.4</v>
      </c>
      <c r="S16" s="3" t="s">
        <v>66</v>
      </c>
      <c r="T16" s="3" t="s">
        <v>67</v>
      </c>
      <c r="U16" s="3" t="s">
        <v>68</v>
      </c>
      <c r="V16" s="44" t="str">
        <f>E16</f>
        <v>Probabilidad de afectación reputacional y económica debido a valores del presupuesto del contrato, superiores a los valores del mercado, sin justificación técnica</v>
      </c>
      <c r="W16" s="3" t="s">
        <v>24</v>
      </c>
      <c r="X16" s="5">
        <f>+J16</f>
        <v>0.4</v>
      </c>
      <c r="Y16" s="3" t="str">
        <f t="shared" si="1"/>
        <v xml:space="preserve">Control No.1
</v>
      </c>
      <c r="Z16" s="5">
        <f t="shared" si="2"/>
        <v>0.4</v>
      </c>
      <c r="AA16" s="5">
        <f t="shared" si="3"/>
        <v>0.16000000000000003</v>
      </c>
      <c r="AB16" s="48">
        <f>+X16-AA16</f>
        <v>0.24</v>
      </c>
      <c r="AC16" s="49">
        <f>+IF(P17="Correctivo",X17-AA17,L16)</f>
        <v>1</v>
      </c>
      <c r="AD16" s="50">
        <f>+AB16</f>
        <v>0.24</v>
      </c>
      <c r="AE16" s="50">
        <f>IF(P17="Correctivo",X17-AA17,L16)</f>
        <v>1</v>
      </c>
      <c r="AF16" s="51" t="str">
        <f>IF(AND(AD16&lt;=20%,AE16&lt;=20%),"Bajo", IF(AND(AD16&lt;=40%,AE16&lt;=20%),"Bajo", IF(AND(AD16&lt;=60%,AE16&lt;=20%),"Moderado", IF(AND(AD16&lt;=80%,AE16&lt;=20%),"Moderado", IF(AND(AD16&lt;=100%,AE16&lt;=20%),"Alto", IF(AND(AD16&lt;=20%,AE16&lt;=40%),"Bajo", IF(AND(AD16&lt;=40%,AE16&lt;=40%),"Moderado", IF(AND(AD16&lt;=60%,AE16&lt;=40%),"Moderado", IF(AND(AD16&lt;=80%,AE16&lt;=40%),"Moderado", IF(AND(AD16&lt;=100%,AE16&lt;=40%),"Alto", IF(AND(AD16&lt;=20%,AE16&lt;=60%),"Moderado", IF(AND(AD16&lt;=40%,AE16&lt;=60%),"Moderado", IF(AND(AD16&lt;=60%,AE16&lt;=60%),"Moderado", IF(AND(AD16&lt;=80%,AE16&lt;=60%),"Alto", IF(AND(AD16&lt;=100%,AE16&lt;=60%),"Alto", IF(AND(AD16&lt;=20%,AE16&lt;=80%),"Alto", IF(AND(AD16&lt;=40%,AE16&lt;=80%),"Alto", IF(AND(AD16&lt;=60%,AE16&lt;=80%),"Alto", IF(AND(AD16&lt;=80%,AE16&lt;=80%),"Alto", IF(AND(AD16&lt;=100%,AE16&lt;=80%),"Alto", IF(AND(AD16&lt;=20%,AE16&lt;=100%),"Extremo", IF(AND(AD16&lt;=40%,AE16&lt;=100%),"Extremo", IF(AND(AD16&lt;=60%,AE16&lt;=100%),"Extremo", IF(AND(AD16&lt;=80%,AE16&lt;=100%),"Extremo", IF(AND(AD16&lt;=100%,AE16&lt;=100%),"Extremo","")))))))))))))))))))))))))</f>
        <v>Extremo</v>
      </c>
      <c r="AG16" s="92" t="str">
        <f>+IF(AF16="Bajo","Asumir el riesgo, Reducir el riesgo",IF(AF16="Moderado","Asumir el riesgo, Reducir el riesgo",IF(AF16="Alto","Evitar, compartir o transferir","Eliminar o reducir el riesgo")))</f>
        <v>Eliminar o reducir el riesgo</v>
      </c>
      <c r="AH16" s="31" t="s">
        <v>331</v>
      </c>
      <c r="AI16" s="31" t="s">
        <v>322</v>
      </c>
      <c r="AJ16" s="47">
        <v>45748</v>
      </c>
      <c r="AK16" s="47"/>
      <c r="AL16" s="31" t="s">
        <v>310</v>
      </c>
      <c r="AM16" s="31"/>
    </row>
    <row r="17" spans="1:39" ht="63" customHeight="1" x14ac:dyDescent="0.25">
      <c r="A17" s="30"/>
      <c r="B17" s="30"/>
      <c r="C17" s="30"/>
      <c r="D17" s="30"/>
      <c r="E17" s="30"/>
      <c r="F17" s="30"/>
      <c r="G17" s="30"/>
      <c r="H17" s="30"/>
      <c r="I17" s="30"/>
      <c r="J17" s="30"/>
      <c r="K17" s="30"/>
      <c r="L17" s="30"/>
      <c r="M17" s="30"/>
      <c r="N17" s="3" t="s">
        <v>70</v>
      </c>
      <c r="O17" s="4" t="s">
        <v>330</v>
      </c>
      <c r="P17" s="3" t="s">
        <v>64</v>
      </c>
      <c r="Q17" s="3" t="s">
        <v>65</v>
      </c>
      <c r="R17" s="5">
        <f t="shared" si="0"/>
        <v>0.4</v>
      </c>
      <c r="S17" s="3" t="s">
        <v>66</v>
      </c>
      <c r="T17" s="3" t="s">
        <v>67</v>
      </c>
      <c r="U17" s="3" t="s">
        <v>68</v>
      </c>
      <c r="V17" s="30"/>
      <c r="W17" s="3" t="s">
        <v>26</v>
      </c>
      <c r="X17" s="5">
        <f>+L16</f>
        <v>1</v>
      </c>
      <c r="Y17" s="3" t="str">
        <f t="shared" si="1"/>
        <v xml:space="preserve">Control No.2
</v>
      </c>
      <c r="Z17" s="5">
        <f t="shared" si="2"/>
        <v>0.4</v>
      </c>
      <c r="AA17" s="5">
        <f t="shared" si="3"/>
        <v>0.4</v>
      </c>
      <c r="AB17" s="30"/>
      <c r="AC17" s="30"/>
      <c r="AD17" s="30"/>
      <c r="AE17" s="30"/>
      <c r="AF17" s="30"/>
      <c r="AG17" s="30"/>
      <c r="AH17" s="30"/>
      <c r="AI17" s="30"/>
      <c r="AJ17" s="30"/>
      <c r="AK17" s="30"/>
      <c r="AL17" s="30"/>
      <c r="AM17" s="30"/>
    </row>
    <row r="18" spans="1:39" ht="14.25" customHeight="1" x14ac:dyDescent="0.25">
      <c r="A18" s="9" t="s">
        <v>92</v>
      </c>
      <c r="B18" s="11"/>
      <c r="C18" s="46" t="s">
        <v>93</v>
      </c>
      <c r="D18" s="38"/>
      <c r="E18" s="11"/>
      <c r="F18" s="11"/>
      <c r="G18" s="11"/>
      <c r="H18" s="11"/>
      <c r="I18" s="11"/>
      <c r="J18" s="11"/>
      <c r="K18" s="11"/>
      <c r="L18" s="11"/>
      <c r="M18" s="51"/>
      <c r="N18" s="11"/>
      <c r="O18" s="11"/>
      <c r="P18" s="11"/>
      <c r="Q18" s="11"/>
      <c r="R18" s="11"/>
      <c r="S18" s="11"/>
      <c r="T18" s="11"/>
      <c r="U18" s="11"/>
      <c r="V18" s="11"/>
      <c r="W18" s="11"/>
      <c r="X18" s="11"/>
      <c r="Y18" s="11"/>
      <c r="Z18" s="11"/>
      <c r="AA18" s="11"/>
      <c r="AB18" s="11"/>
      <c r="AC18" s="11"/>
      <c r="AD18" s="11"/>
      <c r="AE18" s="11"/>
      <c r="AF18" s="51"/>
      <c r="AG18" s="11"/>
      <c r="AH18" s="11"/>
      <c r="AI18" s="11"/>
      <c r="AJ18" s="11"/>
      <c r="AK18" s="11"/>
      <c r="AL18" s="11"/>
      <c r="AM18" s="11"/>
    </row>
    <row r="19" spans="1:39" ht="14.25" customHeight="1" x14ac:dyDescent="0.25">
      <c r="A19" s="9" t="s">
        <v>94</v>
      </c>
      <c r="B19" s="11"/>
      <c r="C19" s="46" t="s">
        <v>95</v>
      </c>
      <c r="D19" s="38"/>
      <c r="E19" s="11"/>
      <c r="F19" s="11"/>
      <c r="G19" s="11"/>
      <c r="H19" s="11"/>
      <c r="I19" s="11"/>
      <c r="J19" s="11"/>
      <c r="K19" s="11"/>
      <c r="L19" s="11"/>
      <c r="M19" s="30"/>
      <c r="N19" s="11"/>
      <c r="O19" s="11"/>
      <c r="P19" s="11"/>
      <c r="Q19" s="11"/>
      <c r="R19" s="11"/>
      <c r="S19" s="11"/>
      <c r="T19" s="11"/>
      <c r="U19" s="11"/>
      <c r="V19" s="11"/>
      <c r="W19" s="11"/>
      <c r="X19" s="11"/>
      <c r="Y19" s="11"/>
      <c r="Z19" s="11"/>
      <c r="AA19" s="11"/>
      <c r="AB19" s="11"/>
      <c r="AC19" s="11"/>
      <c r="AD19" s="11"/>
      <c r="AE19" s="11"/>
      <c r="AF19" s="30"/>
      <c r="AG19" s="11"/>
      <c r="AH19" s="11"/>
      <c r="AI19" s="11"/>
      <c r="AJ19" s="11"/>
      <c r="AK19" s="11"/>
      <c r="AL19" s="11"/>
      <c r="AM19" s="11"/>
    </row>
    <row r="20" spans="1:39" ht="14.25" customHeight="1" x14ac:dyDescent="0.25">
      <c r="A20" s="9" t="s">
        <v>96</v>
      </c>
      <c r="B20" s="11"/>
      <c r="C20" s="37">
        <v>45746</v>
      </c>
      <c r="D20" s="38"/>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row>
    <row r="21" spans="1:39" ht="14.25" customHeight="1" x14ac:dyDescent="0.25">
      <c r="A21" s="11" t="s">
        <v>97</v>
      </c>
      <c r="B21" s="17"/>
      <c r="C21" s="12" t="s">
        <v>98</v>
      </c>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row>
    <row r="22" spans="1:39" ht="14.25" customHeight="1" x14ac:dyDescent="0.25">
      <c r="A22" s="11"/>
      <c r="B22" s="18"/>
      <c r="C22" s="12"/>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row>
    <row r="23" spans="1:39" ht="14.25" customHeight="1" x14ac:dyDescent="0.2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row>
    <row r="24" spans="1:39" ht="14.25" customHeight="1" x14ac:dyDescent="0.25">
      <c r="A24" s="11"/>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row>
    <row r="25" spans="1:39" ht="14.25" customHeight="1" x14ac:dyDescent="0.25">
      <c r="A25" s="11"/>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row>
    <row r="26" spans="1:39" ht="14.25" customHeight="1" x14ac:dyDescent="0.2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row>
    <row r="27" spans="1:39" ht="14.25" customHeight="1" x14ac:dyDescent="0.25">
      <c r="A27" s="11"/>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row>
    <row r="28" spans="1:39" ht="14.25" customHeight="1" x14ac:dyDescent="0.2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row>
    <row r="29" spans="1:39" ht="14.25" customHeight="1" x14ac:dyDescent="0.2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row>
    <row r="30" spans="1:39" ht="14.25" customHeight="1" x14ac:dyDescent="0.2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row>
    <row r="31" spans="1:39" ht="14.25" customHeight="1" x14ac:dyDescent="0.25">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row>
    <row r="32" spans="1:39" ht="14.25" customHeight="1" x14ac:dyDescent="0.25">
      <c r="A32" s="11"/>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row>
    <row r="33" spans="1:39" ht="14.25" customHeight="1" x14ac:dyDescent="0.25">
      <c r="A33" s="11"/>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row>
    <row r="34" spans="1:39" ht="14.25" customHeight="1" x14ac:dyDescent="0.25">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row>
    <row r="35" spans="1:39" ht="14.25" customHeight="1" x14ac:dyDescent="0.25">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row>
    <row r="36" spans="1:39" ht="14.25" customHeight="1" x14ac:dyDescent="0.25">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row>
    <row r="37" spans="1:39" ht="14.25" customHeight="1" x14ac:dyDescent="0.2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row>
    <row r="38" spans="1:39" ht="14.25" customHeight="1" x14ac:dyDescent="0.25">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row>
    <row r="39" spans="1:39" ht="14.25" customHeight="1" x14ac:dyDescent="0.25">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row>
    <row r="40" spans="1:39" ht="14.25" customHeight="1" x14ac:dyDescent="0.25">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row>
    <row r="41" spans="1:39" ht="14.25" customHeight="1" x14ac:dyDescent="0.25">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row>
    <row r="42" spans="1:39" ht="14.25" customHeight="1" x14ac:dyDescent="0.25">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row>
    <row r="43" spans="1:39" ht="14.25" customHeight="1" x14ac:dyDescent="0.25">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row>
    <row r="44" spans="1:39" ht="14.25" customHeight="1" x14ac:dyDescent="0.25">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row>
    <row r="45" spans="1:39" ht="14.25" customHeight="1" x14ac:dyDescent="0.25">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row>
    <row r="46" spans="1:39" ht="14.25" customHeight="1" x14ac:dyDescent="0.25">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row>
    <row r="47" spans="1:39" ht="14.25" customHeight="1" x14ac:dyDescent="0.25">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row>
    <row r="48" spans="1:39" ht="14.25" customHeight="1" x14ac:dyDescent="0.25">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row>
    <row r="49" spans="1:39" ht="14.25" customHeight="1" x14ac:dyDescent="0.25">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row>
    <row r="50" spans="1:39" ht="14.25" customHeight="1" x14ac:dyDescent="0.25">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row>
    <row r="51" spans="1:39" ht="14.25" customHeight="1" x14ac:dyDescent="0.25">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row>
    <row r="52" spans="1:39" ht="14.25" customHeight="1" x14ac:dyDescent="0.25">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row>
    <row r="53" spans="1:39" ht="14.25" customHeight="1" x14ac:dyDescent="0.25">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row>
    <row r="54" spans="1:39" ht="14.25" customHeight="1" x14ac:dyDescent="0.25">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row>
    <row r="55" spans="1:39" ht="14.25" customHeight="1" x14ac:dyDescent="0.25">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row>
    <row r="56" spans="1:39" ht="14.25" customHeight="1" x14ac:dyDescent="0.25">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row>
    <row r="57" spans="1:39" ht="14.25" customHeight="1" x14ac:dyDescent="0.25">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row>
    <row r="58" spans="1:39" ht="14.25" customHeight="1" x14ac:dyDescent="0.25">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row>
    <row r="59" spans="1:39" ht="14.25" customHeight="1" x14ac:dyDescent="0.25">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row>
    <row r="60" spans="1:39" ht="14.25" customHeight="1" x14ac:dyDescent="0.25">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row>
    <row r="61" spans="1:39" ht="14.25" customHeight="1" x14ac:dyDescent="0.25">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row>
    <row r="62" spans="1:39" ht="14.25" customHeight="1" x14ac:dyDescent="0.25">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row>
    <row r="63" spans="1:39" ht="14.25" customHeight="1" x14ac:dyDescent="0.25">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row>
    <row r="64" spans="1:39" ht="14.25" customHeight="1" x14ac:dyDescent="0.25">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row>
    <row r="65" spans="1:39" ht="14.25" customHeight="1" x14ac:dyDescent="0.25">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row>
    <row r="66" spans="1:39" ht="14.25" customHeight="1" x14ac:dyDescent="0.25">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row>
    <row r="67" spans="1:39" ht="14.25" customHeight="1" x14ac:dyDescent="0.25">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row>
    <row r="68" spans="1:39" ht="14.25" customHeight="1" x14ac:dyDescent="0.25">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row>
    <row r="69" spans="1:39" ht="14.25" customHeight="1" x14ac:dyDescent="0.25">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row>
    <row r="70" spans="1:39" ht="14.25" customHeight="1" x14ac:dyDescent="0.25">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row>
    <row r="71" spans="1:39" ht="14.25" customHeight="1" x14ac:dyDescent="0.25">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row>
    <row r="72" spans="1:39" ht="14.25" customHeight="1" x14ac:dyDescent="0.25">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row>
    <row r="73" spans="1:39" ht="14.25" customHeight="1" x14ac:dyDescent="0.25">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row>
    <row r="74" spans="1:39" ht="14.25" customHeight="1" x14ac:dyDescent="0.25">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row>
    <row r="75" spans="1:39" ht="14.25" customHeight="1" x14ac:dyDescent="0.25">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row>
    <row r="76" spans="1:39" ht="14.25" customHeight="1" x14ac:dyDescent="0.25">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row>
    <row r="77" spans="1:39" ht="14.25" customHeight="1" x14ac:dyDescent="0.25">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row>
    <row r="78" spans="1:39" ht="14.25" customHeight="1" x14ac:dyDescent="0.25">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row>
    <row r="79" spans="1:39" ht="14.25" customHeight="1" x14ac:dyDescent="0.25">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row>
    <row r="80" spans="1:39" ht="14.25" customHeight="1" x14ac:dyDescent="0.25">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row>
    <row r="81" spans="1:39" ht="14.25" customHeight="1" x14ac:dyDescent="0.25">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row>
    <row r="82" spans="1:39" ht="14.25" customHeight="1" x14ac:dyDescent="0.25">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row>
    <row r="83" spans="1:39" ht="14.25" customHeight="1" x14ac:dyDescent="0.25">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row>
    <row r="84" spans="1:39" ht="14.25" customHeight="1" x14ac:dyDescent="0.25">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row>
    <row r="85" spans="1:39" ht="14.25" customHeight="1" x14ac:dyDescent="0.25">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row>
    <row r="86" spans="1:39" ht="14.25" customHeight="1" x14ac:dyDescent="0.25">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row>
    <row r="87" spans="1:39" ht="14.25" customHeight="1" x14ac:dyDescent="0.25">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row>
    <row r="88" spans="1:39" ht="14.25" customHeight="1" x14ac:dyDescent="0.25">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row>
    <row r="89" spans="1:39" ht="14.25" customHeight="1" x14ac:dyDescent="0.25">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row>
    <row r="90" spans="1:39" ht="14.25" customHeight="1" x14ac:dyDescent="0.25">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row>
    <row r="91" spans="1:39" ht="14.25" customHeight="1" x14ac:dyDescent="0.25">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row>
    <row r="92" spans="1:39" ht="14.25" customHeight="1" x14ac:dyDescent="0.25">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row>
    <row r="93" spans="1:39" ht="14.25" customHeight="1" x14ac:dyDescent="0.25">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row>
    <row r="94" spans="1:39" ht="14.25" customHeight="1" x14ac:dyDescent="0.25">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row>
    <row r="95" spans="1:39" ht="14.25" customHeight="1" x14ac:dyDescent="0.25">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row>
    <row r="96" spans="1:39" ht="14.25" customHeight="1" x14ac:dyDescent="0.25">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row>
    <row r="97" spans="1:39" ht="14.25" customHeight="1" x14ac:dyDescent="0.25">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row>
    <row r="98" spans="1:39" ht="14.25" customHeight="1" x14ac:dyDescent="0.25">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row>
    <row r="99" spans="1:39" ht="14.25" customHeight="1" x14ac:dyDescent="0.25">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row>
    <row r="100" spans="1:39" ht="14.25" customHeight="1" x14ac:dyDescent="0.25">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row>
    <row r="101" spans="1:39" ht="14.25" customHeight="1" x14ac:dyDescent="0.25">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row>
    <row r="102" spans="1:39" ht="14.25" customHeight="1" x14ac:dyDescent="0.25">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row>
    <row r="103" spans="1:39" ht="14.25" customHeight="1" x14ac:dyDescent="0.25">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row>
    <row r="104" spans="1:39" ht="14.25" customHeight="1" x14ac:dyDescent="0.25">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row>
    <row r="105" spans="1:39" ht="14.25" customHeight="1" x14ac:dyDescent="0.25">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row>
    <row r="106" spans="1:39" ht="14.25" customHeight="1" x14ac:dyDescent="0.25">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row>
    <row r="107" spans="1:39" ht="14.25" customHeight="1" x14ac:dyDescent="0.25">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row>
    <row r="108" spans="1:39" ht="14.25" customHeight="1" x14ac:dyDescent="0.25">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row>
    <row r="109" spans="1:39" ht="14.25" customHeight="1" x14ac:dyDescent="0.25">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row>
    <row r="110" spans="1:39" ht="14.25" customHeight="1" x14ac:dyDescent="0.25">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row>
    <row r="111" spans="1:39" ht="14.25" customHeight="1" x14ac:dyDescent="0.25">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row>
    <row r="112" spans="1:39" ht="14.25" customHeight="1" x14ac:dyDescent="0.25">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row>
    <row r="113" spans="1:39" ht="14.25" customHeight="1" x14ac:dyDescent="0.25">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row>
    <row r="114" spans="1:39" ht="14.25" customHeight="1" x14ac:dyDescent="0.25">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row>
    <row r="115" spans="1:39" ht="14.25" customHeight="1" x14ac:dyDescent="0.25">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row>
    <row r="116" spans="1:39" ht="14.25" customHeight="1" x14ac:dyDescent="0.25">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row>
    <row r="117" spans="1:39" ht="14.25" customHeight="1" x14ac:dyDescent="0.25">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row>
    <row r="118" spans="1:39" ht="14.25" customHeight="1" x14ac:dyDescent="0.25">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row>
    <row r="119" spans="1:39" ht="14.25" customHeight="1" x14ac:dyDescent="0.25">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row>
    <row r="120" spans="1:39" ht="14.25" customHeight="1" x14ac:dyDescent="0.25">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row>
    <row r="121" spans="1:39" ht="14.25" customHeight="1" x14ac:dyDescent="0.25">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row>
    <row r="122" spans="1:39" ht="14.25" customHeight="1" x14ac:dyDescent="0.25">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row>
    <row r="123" spans="1:39" ht="14.25" customHeight="1" x14ac:dyDescent="0.25">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row>
    <row r="124" spans="1:39" ht="14.25" customHeight="1" x14ac:dyDescent="0.25">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row>
    <row r="125" spans="1:39" ht="14.25" customHeight="1" x14ac:dyDescent="0.25">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row>
    <row r="126" spans="1:39" ht="14.25" customHeight="1" x14ac:dyDescent="0.25">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row>
    <row r="127" spans="1:39" ht="14.25" customHeight="1" x14ac:dyDescent="0.25">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row>
    <row r="128" spans="1:39" ht="14.25" customHeight="1" x14ac:dyDescent="0.25">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row>
    <row r="129" spans="1:39" ht="14.25" customHeight="1" x14ac:dyDescent="0.25">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row>
    <row r="130" spans="1:39" ht="14.25" customHeight="1" x14ac:dyDescent="0.25">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row>
    <row r="131" spans="1:39" ht="14.25" customHeight="1" x14ac:dyDescent="0.25">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row>
    <row r="132" spans="1:39" ht="14.25" customHeight="1" x14ac:dyDescent="0.25">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row>
    <row r="133" spans="1:39" ht="14.25" customHeight="1" x14ac:dyDescent="0.25">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row>
    <row r="134" spans="1:39" ht="14.25" customHeight="1" x14ac:dyDescent="0.25">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row>
    <row r="135" spans="1:39" ht="14.25" customHeight="1" x14ac:dyDescent="0.25">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row>
    <row r="136" spans="1:39" ht="14.25" customHeight="1" x14ac:dyDescent="0.25">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row>
    <row r="137" spans="1:39" ht="14.25" customHeight="1" x14ac:dyDescent="0.25">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row>
    <row r="138" spans="1:39" ht="14.25" customHeight="1" x14ac:dyDescent="0.25">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row>
    <row r="139" spans="1:39" ht="14.25" customHeight="1" x14ac:dyDescent="0.25">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row>
    <row r="140" spans="1:39" ht="14.25" customHeight="1" x14ac:dyDescent="0.25">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row>
    <row r="141" spans="1:39" ht="14.25" customHeight="1" x14ac:dyDescent="0.25">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row>
    <row r="142" spans="1:39" ht="14.25" customHeight="1" x14ac:dyDescent="0.25">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row>
    <row r="143" spans="1:39" ht="14.25" customHeight="1" x14ac:dyDescent="0.25">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row>
    <row r="144" spans="1:39" ht="14.25" customHeight="1" x14ac:dyDescent="0.25">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row>
    <row r="145" spans="1:39" ht="14.25" customHeight="1" x14ac:dyDescent="0.25">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row>
    <row r="146" spans="1:39" ht="14.25" customHeight="1" x14ac:dyDescent="0.25">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row>
    <row r="147" spans="1:39" ht="14.25" customHeight="1" x14ac:dyDescent="0.25">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row>
    <row r="148" spans="1:39" ht="14.25" customHeight="1" x14ac:dyDescent="0.25">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row>
    <row r="149" spans="1:39" ht="14.25" customHeight="1" x14ac:dyDescent="0.25">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row>
    <row r="150" spans="1:39" ht="14.25" customHeight="1" x14ac:dyDescent="0.25">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row>
    <row r="151" spans="1:39" ht="14.25" customHeight="1" x14ac:dyDescent="0.25">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row>
    <row r="152" spans="1:39" ht="14.25" customHeight="1" x14ac:dyDescent="0.25">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row>
    <row r="153" spans="1:39" ht="14.25" customHeight="1" x14ac:dyDescent="0.25">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row>
    <row r="154" spans="1:39" ht="14.25" customHeight="1" x14ac:dyDescent="0.25">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row>
    <row r="155" spans="1:39" ht="14.25" customHeight="1" x14ac:dyDescent="0.25">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row>
    <row r="156" spans="1:39" ht="14.25" customHeight="1" x14ac:dyDescent="0.25">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row>
    <row r="157" spans="1:39" ht="14.25" customHeight="1" x14ac:dyDescent="0.25">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row>
    <row r="158" spans="1:39" ht="14.25" customHeight="1" x14ac:dyDescent="0.25">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row>
    <row r="159" spans="1:39" ht="14.25" customHeight="1" x14ac:dyDescent="0.25">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row>
    <row r="160" spans="1:39" ht="14.25" customHeight="1" x14ac:dyDescent="0.25">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row>
    <row r="161" spans="1:39" ht="14.25" customHeight="1" x14ac:dyDescent="0.25">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row>
    <row r="162" spans="1:39" ht="14.25" customHeight="1" x14ac:dyDescent="0.25">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row>
    <row r="163" spans="1:39" ht="14.25" customHeight="1" x14ac:dyDescent="0.25">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row>
    <row r="164" spans="1:39" ht="14.25" customHeight="1" x14ac:dyDescent="0.25">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row>
    <row r="165" spans="1:39" ht="14.25" customHeight="1" x14ac:dyDescent="0.25">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row>
    <row r="166" spans="1:39" ht="14.25" customHeight="1" x14ac:dyDescent="0.25">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row>
    <row r="167" spans="1:39" ht="14.25" customHeight="1" x14ac:dyDescent="0.25">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row>
    <row r="168" spans="1:39" ht="14.25" customHeight="1" x14ac:dyDescent="0.25">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row>
    <row r="169" spans="1:39" ht="14.25" customHeight="1" x14ac:dyDescent="0.25">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row>
    <row r="170" spans="1:39" ht="14.25" customHeight="1" x14ac:dyDescent="0.25">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row>
    <row r="171" spans="1:39" ht="14.25" customHeight="1" x14ac:dyDescent="0.25">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row>
    <row r="172" spans="1:39" ht="14.25" customHeight="1" x14ac:dyDescent="0.25">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row>
    <row r="173" spans="1:39" ht="14.25" customHeight="1" x14ac:dyDescent="0.25">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row>
    <row r="174" spans="1:39" ht="14.25" customHeight="1" x14ac:dyDescent="0.25">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row>
    <row r="175" spans="1:39" ht="14.25" customHeight="1" x14ac:dyDescent="0.25">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row>
    <row r="176" spans="1:39" ht="14.25" customHeight="1" x14ac:dyDescent="0.25">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row>
    <row r="177" spans="1:39" ht="14.25" customHeight="1" x14ac:dyDescent="0.25">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row>
    <row r="178" spans="1:39" ht="14.25" customHeight="1" x14ac:dyDescent="0.25">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row>
    <row r="179" spans="1:39" ht="14.25" customHeight="1" x14ac:dyDescent="0.25">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row>
    <row r="180" spans="1:39" ht="14.25" customHeight="1" x14ac:dyDescent="0.25">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row>
    <row r="181" spans="1:39" ht="14.25" customHeight="1" x14ac:dyDescent="0.25">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row>
    <row r="182" spans="1:39" ht="14.25" customHeight="1" x14ac:dyDescent="0.25">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row>
    <row r="183" spans="1:39" ht="14.25" customHeight="1" x14ac:dyDescent="0.25">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row>
    <row r="184" spans="1:39" ht="14.25" customHeight="1" x14ac:dyDescent="0.25">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row>
    <row r="185" spans="1:39" ht="14.25" customHeight="1" x14ac:dyDescent="0.25">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row>
    <row r="186" spans="1:39" ht="14.25" customHeight="1" x14ac:dyDescent="0.25">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row>
    <row r="187" spans="1:39" ht="14.25" customHeight="1" x14ac:dyDescent="0.25">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row>
    <row r="188" spans="1:39" ht="14.25" customHeight="1" x14ac:dyDescent="0.25">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row>
    <row r="189" spans="1:39" ht="14.25" customHeight="1" x14ac:dyDescent="0.25">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row>
    <row r="190" spans="1:39" ht="14.25" customHeight="1" x14ac:dyDescent="0.25">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row>
    <row r="191" spans="1:39" ht="14.25" customHeight="1" x14ac:dyDescent="0.25">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row>
    <row r="192" spans="1:39" ht="14.25" customHeight="1" x14ac:dyDescent="0.25">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row>
    <row r="193" spans="1:39" ht="14.25" customHeight="1" x14ac:dyDescent="0.25">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row>
    <row r="194" spans="1:39" ht="14.25" customHeight="1" x14ac:dyDescent="0.25">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row>
    <row r="195" spans="1:39" ht="14.25" customHeight="1" x14ac:dyDescent="0.25">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row>
    <row r="196" spans="1:39" ht="14.25" customHeight="1" x14ac:dyDescent="0.25">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row>
    <row r="197" spans="1:39" ht="14.25" customHeight="1" x14ac:dyDescent="0.25">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row>
    <row r="198" spans="1:39" ht="14.25" customHeight="1" x14ac:dyDescent="0.25">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row>
    <row r="199" spans="1:39" ht="14.25" customHeight="1" x14ac:dyDescent="0.25">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row>
    <row r="200" spans="1:39" ht="14.25" customHeight="1" x14ac:dyDescent="0.25">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row>
    <row r="201" spans="1:39" ht="14.25" customHeight="1" x14ac:dyDescent="0.25">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row>
    <row r="202" spans="1:39" ht="14.25" customHeight="1" x14ac:dyDescent="0.25">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row>
    <row r="203" spans="1:39" ht="14.25" customHeight="1" x14ac:dyDescent="0.25">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row>
    <row r="204" spans="1:39" ht="14.25" customHeight="1" x14ac:dyDescent="0.25">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row>
    <row r="205" spans="1:39" ht="14.25" customHeight="1" x14ac:dyDescent="0.25">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row>
    <row r="206" spans="1:39" ht="14.25" customHeight="1" x14ac:dyDescent="0.25">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row>
    <row r="207" spans="1:39" ht="14.25" customHeight="1" x14ac:dyDescent="0.25">
      <c r="A207" s="11"/>
      <c r="B207" s="11"/>
      <c r="C207" s="11"/>
      <c r="D207" s="11"/>
      <c r="E207" s="11"/>
      <c r="F207" s="11"/>
      <c r="G207" s="11"/>
      <c r="H207" s="11"/>
      <c r="I207" s="11"/>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1"/>
      <c r="AK207" s="11"/>
      <c r="AL207" s="11"/>
      <c r="AM207" s="11"/>
    </row>
    <row r="208" spans="1:39" ht="14.25" customHeight="1" x14ac:dyDescent="0.25">
      <c r="A208" s="11"/>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c r="AK208" s="11"/>
      <c r="AL208" s="11"/>
      <c r="AM208" s="11"/>
    </row>
    <row r="209" spans="1:39" ht="14.25" customHeight="1" x14ac:dyDescent="0.25">
      <c r="A209" s="11"/>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c r="Z209" s="11"/>
      <c r="AA209" s="11"/>
      <c r="AB209" s="11"/>
      <c r="AC209" s="11"/>
      <c r="AD209" s="11"/>
      <c r="AE209" s="11"/>
      <c r="AF209" s="11"/>
      <c r="AG209" s="11"/>
      <c r="AH209" s="11"/>
      <c r="AI209" s="11"/>
      <c r="AJ209" s="11"/>
      <c r="AK209" s="11"/>
      <c r="AL209" s="11"/>
      <c r="AM209" s="11"/>
    </row>
    <row r="210" spans="1:39" ht="14.25" customHeight="1" x14ac:dyDescent="0.25">
      <c r="A210" s="11"/>
      <c r="B210" s="11"/>
      <c r="C210" s="11"/>
      <c r="D210" s="11"/>
      <c r="E210" s="11"/>
      <c r="F210" s="11"/>
      <c r="G210" s="11"/>
      <c r="H210" s="11"/>
      <c r="I210" s="11"/>
      <c r="J210" s="11"/>
      <c r="K210" s="11"/>
      <c r="L210" s="11"/>
      <c r="M210" s="11"/>
      <c r="N210" s="11"/>
      <c r="O210" s="11"/>
      <c r="P210" s="11"/>
      <c r="Q210" s="11"/>
      <c r="R210" s="11"/>
      <c r="S210" s="11"/>
      <c r="T210" s="11"/>
      <c r="U210" s="11"/>
      <c r="V210" s="11"/>
      <c r="W210" s="11"/>
      <c r="X210" s="11"/>
      <c r="Y210" s="11"/>
      <c r="Z210" s="11"/>
      <c r="AA210" s="11"/>
      <c r="AB210" s="11"/>
      <c r="AC210" s="11"/>
      <c r="AD210" s="11"/>
      <c r="AE210" s="11"/>
      <c r="AF210" s="11"/>
      <c r="AG210" s="11"/>
      <c r="AH210" s="11"/>
      <c r="AI210" s="11"/>
      <c r="AJ210" s="11"/>
      <c r="AK210" s="11"/>
      <c r="AL210" s="11"/>
      <c r="AM210" s="11"/>
    </row>
    <row r="211" spans="1:39" ht="14.25" customHeight="1" x14ac:dyDescent="0.25">
      <c r="A211" s="11"/>
      <c r="B211" s="11"/>
      <c r="C211" s="11"/>
      <c r="D211" s="11"/>
      <c r="E211" s="11"/>
      <c r="F211" s="11"/>
      <c r="G211" s="11"/>
      <c r="H211" s="11"/>
      <c r="I211" s="11"/>
      <c r="J211" s="11"/>
      <c r="K211" s="11"/>
      <c r="L211" s="11"/>
      <c r="M211" s="11"/>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c r="AM211" s="11"/>
    </row>
    <row r="212" spans="1:39" ht="14.25" customHeight="1" x14ac:dyDescent="0.25">
      <c r="A212" s="11"/>
      <c r="B212" s="11"/>
      <c r="C212" s="11"/>
      <c r="D212" s="11"/>
      <c r="E212" s="11"/>
      <c r="F212" s="11"/>
      <c r="G212" s="11"/>
      <c r="H212" s="11"/>
      <c r="I212" s="11"/>
      <c r="J212" s="11"/>
      <c r="K212" s="11"/>
      <c r="L212" s="11"/>
      <c r="M212" s="11"/>
      <c r="N212" s="11"/>
      <c r="O212" s="11"/>
      <c r="P212" s="11"/>
      <c r="Q212" s="11"/>
      <c r="R212" s="11"/>
      <c r="S212" s="11"/>
      <c r="T212" s="11"/>
      <c r="U212" s="11"/>
      <c r="V212" s="11"/>
      <c r="W212" s="11"/>
      <c r="X212" s="11"/>
      <c r="Y212" s="11"/>
      <c r="Z212" s="11"/>
      <c r="AA212" s="11"/>
      <c r="AB212" s="11"/>
      <c r="AC212" s="11"/>
      <c r="AD212" s="11"/>
      <c r="AE212" s="11"/>
      <c r="AF212" s="11"/>
      <c r="AG212" s="11"/>
      <c r="AH212" s="11"/>
      <c r="AI212" s="11"/>
      <c r="AJ212" s="11"/>
      <c r="AK212" s="11"/>
      <c r="AL212" s="11"/>
      <c r="AM212" s="11"/>
    </row>
    <row r="213" spans="1:39" ht="14.25" customHeight="1" x14ac:dyDescent="0.25">
      <c r="A213" s="11"/>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c r="AI213" s="11"/>
      <c r="AJ213" s="11"/>
      <c r="AK213" s="11"/>
      <c r="AL213" s="11"/>
      <c r="AM213" s="11"/>
    </row>
    <row r="214" spans="1:39" ht="14.25" customHeight="1" x14ac:dyDescent="0.25">
      <c r="A214" s="11"/>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c r="AC214" s="11"/>
      <c r="AD214" s="11"/>
      <c r="AE214" s="11"/>
      <c r="AF214" s="11"/>
      <c r="AG214" s="11"/>
      <c r="AH214" s="11"/>
      <c r="AI214" s="11"/>
      <c r="AJ214" s="11"/>
      <c r="AK214" s="11"/>
      <c r="AL214" s="11"/>
      <c r="AM214" s="11"/>
    </row>
    <row r="215" spans="1:39" ht="14.25" customHeight="1" x14ac:dyDescent="0.25">
      <c r="A215" s="11"/>
      <c r="B215" s="11"/>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11"/>
      <c r="AJ215" s="11"/>
      <c r="AK215" s="11"/>
      <c r="AL215" s="11"/>
      <c r="AM215" s="11"/>
    </row>
    <row r="216" spans="1:39" ht="14.25" customHeight="1" x14ac:dyDescent="0.25">
      <c r="A216" s="11"/>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c r="Z216" s="11"/>
      <c r="AA216" s="11"/>
      <c r="AB216" s="11"/>
      <c r="AC216" s="11"/>
      <c r="AD216" s="11"/>
      <c r="AE216" s="11"/>
      <c r="AF216" s="11"/>
      <c r="AG216" s="11"/>
      <c r="AH216" s="11"/>
      <c r="AI216" s="11"/>
      <c r="AJ216" s="11"/>
      <c r="AK216" s="11"/>
      <c r="AL216" s="11"/>
      <c r="AM216" s="11"/>
    </row>
    <row r="217" spans="1:39" ht="14.25" customHeight="1" x14ac:dyDescent="0.25">
      <c r="A217" s="11"/>
      <c r="B217" s="11"/>
      <c r="C217" s="11"/>
      <c r="D217" s="11"/>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row>
    <row r="218" spans="1:39" ht="14.25" customHeight="1" x14ac:dyDescent="0.25">
      <c r="A218" s="11"/>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row>
    <row r="219" spans="1:39" ht="14.25" customHeight="1" x14ac:dyDescent="0.25">
      <c r="A219" s="11"/>
      <c r="B219" s="11"/>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c r="AL219" s="11"/>
      <c r="AM219" s="11"/>
    </row>
    <row r="220" spans="1:39" ht="14.25" customHeight="1" x14ac:dyDescent="0.25">
      <c r="A220" s="11"/>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c r="AL220" s="11"/>
      <c r="AM220" s="11"/>
    </row>
    <row r="221" spans="1:39" ht="14.25" customHeight="1" x14ac:dyDescent="0.25">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c r="AK221" s="11"/>
      <c r="AL221" s="11"/>
      <c r="AM221" s="11"/>
    </row>
    <row r="222" spans="1:39" ht="14.25" customHeight="1" x14ac:dyDescent="0.25">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1"/>
      <c r="AK222" s="11"/>
      <c r="AL222" s="11"/>
      <c r="AM222" s="11"/>
    </row>
    <row r="223" spans="1:39" ht="14.25" customHeight="1" x14ac:dyDescent="0.25">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row>
    <row r="224" spans="1:39" ht="14.25" customHeight="1" x14ac:dyDescent="0.25">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c r="AI224" s="11"/>
      <c r="AJ224" s="11"/>
      <c r="AK224" s="11"/>
      <c r="AL224" s="11"/>
      <c r="AM224" s="11"/>
    </row>
    <row r="225" spans="1:39" ht="14.25" customHeight="1" x14ac:dyDescent="0.25">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row>
    <row r="226" spans="1:39" ht="14.25" customHeight="1" x14ac:dyDescent="0.25">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c r="AI226" s="11"/>
      <c r="AJ226" s="11"/>
      <c r="AK226" s="11"/>
      <c r="AL226" s="11"/>
      <c r="AM226" s="11"/>
    </row>
    <row r="227" spans="1:39" ht="14.25" customHeight="1" x14ac:dyDescent="0.25">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1"/>
      <c r="AK227" s="11"/>
      <c r="AL227" s="11"/>
      <c r="AM227" s="11"/>
    </row>
    <row r="228" spans="1:39" ht="14.25" customHeight="1" x14ac:dyDescent="0.25">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row>
    <row r="229" spans="1:39" ht="14.25" customHeight="1" x14ac:dyDescent="0.25">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c r="AA229" s="11"/>
      <c r="AB229" s="11"/>
      <c r="AC229" s="11"/>
      <c r="AD229" s="11"/>
      <c r="AE229" s="11"/>
      <c r="AF229" s="11"/>
      <c r="AG229" s="11"/>
      <c r="AH229" s="11"/>
      <c r="AI229" s="11"/>
      <c r="AJ229" s="11"/>
      <c r="AK229" s="11"/>
      <c r="AL229" s="11"/>
      <c r="AM229" s="11"/>
    </row>
    <row r="230" spans="1:39" ht="14.25" customHeight="1" x14ac:dyDescent="0.25">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c r="AA230" s="11"/>
      <c r="AB230" s="11"/>
      <c r="AC230" s="11"/>
      <c r="AD230" s="11"/>
      <c r="AE230" s="11"/>
      <c r="AF230" s="11"/>
      <c r="AG230" s="11"/>
      <c r="AH230" s="11"/>
      <c r="AI230" s="11"/>
      <c r="AJ230" s="11"/>
      <c r="AK230" s="11"/>
      <c r="AL230" s="11"/>
      <c r="AM230" s="11"/>
    </row>
    <row r="231" spans="1:39" ht="14.25" customHeight="1" x14ac:dyDescent="0.25">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c r="AA231" s="11"/>
      <c r="AB231" s="11"/>
      <c r="AC231" s="11"/>
      <c r="AD231" s="11"/>
      <c r="AE231" s="11"/>
      <c r="AF231" s="11"/>
      <c r="AG231" s="11"/>
      <c r="AH231" s="11"/>
      <c r="AI231" s="11"/>
      <c r="AJ231" s="11"/>
      <c r="AK231" s="11"/>
      <c r="AL231" s="11"/>
      <c r="AM231" s="11"/>
    </row>
    <row r="232" spans="1:39" ht="14.25" customHeight="1" x14ac:dyDescent="0.25">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c r="AL232" s="11"/>
      <c r="AM232" s="11"/>
    </row>
    <row r="233" spans="1:39" ht="14.25" customHeight="1" x14ac:dyDescent="0.25">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c r="AA233" s="11"/>
      <c r="AB233" s="11"/>
      <c r="AC233" s="11"/>
      <c r="AD233" s="11"/>
      <c r="AE233" s="11"/>
      <c r="AF233" s="11"/>
      <c r="AG233" s="11"/>
      <c r="AH233" s="11"/>
      <c r="AI233" s="11"/>
      <c r="AJ233" s="11"/>
      <c r="AK233" s="11"/>
      <c r="AL233" s="11"/>
      <c r="AM233" s="11"/>
    </row>
    <row r="234" spans="1:39" ht="14.25" customHeight="1" x14ac:dyDescent="0.25">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c r="AA234" s="11"/>
      <c r="AB234" s="11"/>
      <c r="AC234" s="11"/>
      <c r="AD234" s="11"/>
      <c r="AE234" s="11"/>
      <c r="AF234" s="11"/>
      <c r="AG234" s="11"/>
      <c r="AH234" s="11"/>
      <c r="AI234" s="11"/>
      <c r="AJ234" s="11"/>
      <c r="AK234" s="11"/>
      <c r="AL234" s="11"/>
      <c r="AM234" s="11"/>
    </row>
    <row r="235" spans="1:39" ht="14.25" customHeight="1" x14ac:dyDescent="0.25">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11"/>
    </row>
    <row r="236" spans="1:39" ht="14.25" customHeight="1" x14ac:dyDescent="0.25">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11"/>
    </row>
    <row r="237" spans="1:39" ht="14.25" customHeight="1" x14ac:dyDescent="0.25">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11"/>
    </row>
    <row r="238" spans="1:39" ht="14.25" customHeight="1" x14ac:dyDescent="0.25">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c r="AA238" s="11"/>
      <c r="AB238" s="11"/>
      <c r="AC238" s="11"/>
      <c r="AD238" s="11"/>
      <c r="AE238" s="11"/>
      <c r="AF238" s="11"/>
      <c r="AG238" s="11"/>
      <c r="AH238" s="11"/>
      <c r="AI238" s="11"/>
      <c r="AJ238" s="11"/>
      <c r="AK238" s="11"/>
      <c r="AL238" s="11"/>
      <c r="AM238" s="11"/>
    </row>
    <row r="239" spans="1:39" ht="14.25" customHeight="1" x14ac:dyDescent="0.25">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c r="AA239" s="11"/>
      <c r="AB239" s="11"/>
      <c r="AC239" s="11"/>
      <c r="AD239" s="11"/>
      <c r="AE239" s="11"/>
      <c r="AF239" s="11"/>
      <c r="AG239" s="11"/>
      <c r="AH239" s="11"/>
      <c r="AI239" s="11"/>
      <c r="AJ239" s="11"/>
      <c r="AK239" s="11"/>
      <c r="AL239" s="11"/>
      <c r="AM239" s="11"/>
    </row>
    <row r="240" spans="1:39" ht="14.25" customHeight="1" x14ac:dyDescent="0.25">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c r="AC240" s="11"/>
      <c r="AD240" s="11"/>
      <c r="AE240" s="11"/>
      <c r="AF240" s="11"/>
      <c r="AG240" s="11"/>
      <c r="AH240" s="11"/>
      <c r="AI240" s="11"/>
      <c r="AJ240" s="11"/>
      <c r="AK240" s="11"/>
      <c r="AL240" s="11"/>
      <c r="AM240" s="11"/>
    </row>
    <row r="241" spans="1:39" ht="14.25" customHeight="1" x14ac:dyDescent="0.25">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c r="AC241" s="11"/>
      <c r="AD241" s="11"/>
      <c r="AE241" s="11"/>
      <c r="AF241" s="11"/>
      <c r="AG241" s="11"/>
      <c r="AH241" s="11"/>
      <c r="AI241" s="11"/>
      <c r="AJ241" s="11"/>
      <c r="AK241" s="11"/>
      <c r="AL241" s="11"/>
      <c r="AM241" s="11"/>
    </row>
    <row r="242" spans="1:39" ht="14.25" customHeight="1" x14ac:dyDescent="0.25">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c r="AA242" s="11"/>
      <c r="AB242" s="11"/>
      <c r="AC242" s="11"/>
      <c r="AD242" s="11"/>
      <c r="AE242" s="11"/>
      <c r="AF242" s="11"/>
      <c r="AG242" s="11"/>
      <c r="AH242" s="11"/>
      <c r="AI242" s="11"/>
      <c r="AJ242" s="11"/>
      <c r="AK242" s="11"/>
      <c r="AL242" s="11"/>
      <c r="AM242" s="11"/>
    </row>
    <row r="243" spans="1:39" ht="14.25" customHeight="1" x14ac:dyDescent="0.25">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c r="AA243" s="11"/>
      <c r="AB243" s="11"/>
      <c r="AC243" s="11"/>
      <c r="AD243" s="11"/>
      <c r="AE243" s="11"/>
      <c r="AF243" s="11"/>
      <c r="AG243" s="11"/>
      <c r="AH243" s="11"/>
      <c r="AI243" s="11"/>
      <c r="AJ243" s="11"/>
      <c r="AK243" s="11"/>
      <c r="AL243" s="11"/>
      <c r="AM243" s="11"/>
    </row>
    <row r="244" spans="1:39" ht="14.25" customHeight="1" x14ac:dyDescent="0.25">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c r="AL244" s="11"/>
      <c r="AM244" s="11"/>
    </row>
    <row r="245" spans="1:39" ht="14.25" customHeight="1" x14ac:dyDescent="0.25">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c r="AA245" s="11"/>
      <c r="AB245" s="11"/>
      <c r="AC245" s="11"/>
      <c r="AD245" s="11"/>
      <c r="AE245" s="11"/>
      <c r="AF245" s="11"/>
      <c r="AG245" s="11"/>
      <c r="AH245" s="11"/>
      <c r="AI245" s="11"/>
      <c r="AJ245" s="11"/>
      <c r="AK245" s="11"/>
      <c r="AL245" s="11"/>
      <c r="AM245" s="11"/>
    </row>
    <row r="246" spans="1:39" ht="14.25" customHeight="1" x14ac:dyDescent="0.25">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c r="AA246" s="11"/>
      <c r="AB246" s="11"/>
      <c r="AC246" s="11"/>
      <c r="AD246" s="11"/>
      <c r="AE246" s="11"/>
      <c r="AF246" s="11"/>
      <c r="AG246" s="11"/>
      <c r="AH246" s="11"/>
      <c r="AI246" s="11"/>
      <c r="AJ246" s="11"/>
      <c r="AK246" s="11"/>
      <c r="AL246" s="11"/>
      <c r="AM246" s="11"/>
    </row>
    <row r="247" spans="1:39" ht="14.25" customHeight="1" x14ac:dyDescent="0.25">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c r="AA247" s="11"/>
      <c r="AB247" s="11"/>
      <c r="AC247" s="11"/>
      <c r="AD247" s="11"/>
      <c r="AE247" s="11"/>
      <c r="AF247" s="11"/>
      <c r="AG247" s="11"/>
      <c r="AH247" s="11"/>
      <c r="AI247" s="11"/>
      <c r="AJ247" s="11"/>
      <c r="AK247" s="11"/>
      <c r="AL247" s="11"/>
      <c r="AM247" s="11"/>
    </row>
    <row r="248" spans="1:39" ht="14.25" customHeight="1" x14ac:dyDescent="0.25">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c r="AK248" s="11"/>
      <c r="AL248" s="11"/>
      <c r="AM248" s="11"/>
    </row>
    <row r="249" spans="1:39" ht="14.25" customHeight="1" x14ac:dyDescent="0.25">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c r="AK249" s="11"/>
      <c r="AL249" s="11"/>
      <c r="AM249" s="11"/>
    </row>
    <row r="250" spans="1:39" ht="14.25" customHeight="1" x14ac:dyDescent="0.25">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c r="AK250" s="11"/>
      <c r="AL250" s="11"/>
      <c r="AM250" s="11"/>
    </row>
    <row r="251" spans="1:39" ht="14.25" customHeight="1" x14ac:dyDescent="0.25">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c r="AK251" s="11"/>
      <c r="AL251" s="11"/>
      <c r="AM251" s="11"/>
    </row>
    <row r="252" spans="1:39" ht="14.25" customHeight="1" x14ac:dyDescent="0.25">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c r="AK252" s="11"/>
      <c r="AL252" s="11"/>
      <c r="AM252" s="11"/>
    </row>
    <row r="253" spans="1:39" ht="14.25" customHeight="1" x14ac:dyDescent="0.25">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c r="AI253" s="11"/>
      <c r="AJ253" s="11"/>
      <c r="AK253" s="11"/>
      <c r="AL253" s="11"/>
      <c r="AM253" s="11"/>
    </row>
    <row r="254" spans="1:39" ht="14.25" customHeight="1" x14ac:dyDescent="0.25">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c r="AI254" s="11"/>
      <c r="AJ254" s="11"/>
      <c r="AK254" s="11"/>
      <c r="AL254" s="11"/>
      <c r="AM254" s="11"/>
    </row>
    <row r="255" spans="1:39" ht="14.25" customHeight="1" x14ac:dyDescent="0.25">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c r="AI255" s="11"/>
      <c r="AJ255" s="11"/>
      <c r="AK255" s="11"/>
      <c r="AL255" s="11"/>
      <c r="AM255" s="11"/>
    </row>
    <row r="256" spans="1:39" ht="14.25" customHeight="1" x14ac:dyDescent="0.25">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c r="AL256" s="11"/>
      <c r="AM256" s="11"/>
    </row>
    <row r="257" spans="1:39" ht="14.25" customHeight="1" x14ac:dyDescent="0.25">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c r="AI257" s="11"/>
      <c r="AJ257" s="11"/>
      <c r="AK257" s="11"/>
      <c r="AL257" s="11"/>
      <c r="AM257" s="11"/>
    </row>
    <row r="258" spans="1:39" ht="14.25" customHeight="1" x14ac:dyDescent="0.25">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c r="AI258" s="11"/>
      <c r="AJ258" s="11"/>
      <c r="AK258" s="11"/>
      <c r="AL258" s="11"/>
      <c r="AM258" s="11"/>
    </row>
    <row r="259" spans="1:39" ht="14.25" customHeight="1" x14ac:dyDescent="0.25">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c r="AI259" s="11"/>
      <c r="AJ259" s="11"/>
      <c r="AK259" s="11"/>
      <c r="AL259" s="11"/>
      <c r="AM259" s="11"/>
    </row>
    <row r="260" spans="1:39" ht="14.25" customHeight="1" x14ac:dyDescent="0.25">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c r="AI260" s="11"/>
      <c r="AJ260" s="11"/>
      <c r="AK260" s="11"/>
      <c r="AL260" s="11"/>
      <c r="AM260" s="11"/>
    </row>
    <row r="261" spans="1:39" ht="14.25" customHeight="1" x14ac:dyDescent="0.25">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c r="AA261" s="11"/>
      <c r="AB261" s="11"/>
      <c r="AC261" s="11"/>
      <c r="AD261" s="11"/>
      <c r="AE261" s="11"/>
      <c r="AF261" s="11"/>
      <c r="AG261" s="11"/>
      <c r="AH261" s="11"/>
      <c r="AI261" s="11"/>
      <c r="AJ261" s="11"/>
      <c r="AK261" s="11"/>
      <c r="AL261" s="11"/>
      <c r="AM261" s="11"/>
    </row>
    <row r="262" spans="1:39" ht="14.25" customHeight="1" x14ac:dyDescent="0.25">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c r="AM262" s="11"/>
    </row>
    <row r="263" spans="1:39" ht="14.25" customHeight="1" x14ac:dyDescent="0.25">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c r="AI263" s="11"/>
      <c r="AJ263" s="11"/>
      <c r="AK263" s="11"/>
      <c r="AL263" s="11"/>
      <c r="AM263" s="11"/>
    </row>
    <row r="264" spans="1:39" ht="14.25" customHeight="1" x14ac:dyDescent="0.25">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c r="AI264" s="11"/>
      <c r="AJ264" s="11"/>
      <c r="AK264" s="11"/>
      <c r="AL264" s="11"/>
      <c r="AM264" s="11"/>
    </row>
    <row r="265" spans="1:39" ht="14.25" customHeight="1" x14ac:dyDescent="0.25">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c r="AI265" s="11"/>
      <c r="AJ265" s="11"/>
      <c r="AK265" s="11"/>
      <c r="AL265" s="11"/>
      <c r="AM265" s="11"/>
    </row>
    <row r="266" spans="1:39" ht="14.25" customHeight="1" x14ac:dyDescent="0.25">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c r="AA266" s="11"/>
      <c r="AB266" s="11"/>
      <c r="AC266" s="11"/>
      <c r="AD266" s="11"/>
      <c r="AE266" s="11"/>
      <c r="AF266" s="11"/>
      <c r="AG266" s="11"/>
      <c r="AH266" s="11"/>
      <c r="AI266" s="11"/>
      <c r="AJ266" s="11"/>
      <c r="AK266" s="11"/>
      <c r="AL266" s="11"/>
      <c r="AM266" s="11"/>
    </row>
    <row r="267" spans="1:39" ht="14.25" customHeight="1" x14ac:dyDescent="0.25">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c r="AA267" s="11"/>
      <c r="AB267" s="11"/>
      <c r="AC267" s="11"/>
      <c r="AD267" s="11"/>
      <c r="AE267" s="11"/>
      <c r="AF267" s="11"/>
      <c r="AG267" s="11"/>
      <c r="AH267" s="11"/>
      <c r="AI267" s="11"/>
      <c r="AJ267" s="11"/>
      <c r="AK267" s="11"/>
      <c r="AL267" s="11"/>
      <c r="AM267" s="11"/>
    </row>
    <row r="268" spans="1:39" ht="14.25" customHeight="1" x14ac:dyDescent="0.25">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c r="AL268" s="11"/>
      <c r="AM268" s="11"/>
    </row>
    <row r="269" spans="1:39" ht="14.25" customHeight="1" x14ac:dyDescent="0.25">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c r="AA269" s="11"/>
      <c r="AB269" s="11"/>
      <c r="AC269" s="11"/>
      <c r="AD269" s="11"/>
      <c r="AE269" s="11"/>
      <c r="AF269" s="11"/>
      <c r="AG269" s="11"/>
      <c r="AH269" s="11"/>
      <c r="AI269" s="11"/>
      <c r="AJ269" s="11"/>
      <c r="AK269" s="11"/>
      <c r="AL269" s="11"/>
      <c r="AM269" s="11"/>
    </row>
    <row r="270" spans="1:39" ht="14.25" customHeight="1" x14ac:dyDescent="0.25">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c r="AA270" s="11"/>
      <c r="AB270" s="11"/>
      <c r="AC270" s="11"/>
      <c r="AD270" s="11"/>
      <c r="AE270" s="11"/>
      <c r="AF270" s="11"/>
      <c r="AG270" s="11"/>
      <c r="AH270" s="11"/>
      <c r="AI270" s="11"/>
      <c r="AJ270" s="11"/>
      <c r="AK270" s="11"/>
      <c r="AL270" s="11"/>
      <c r="AM270" s="11"/>
    </row>
    <row r="271" spans="1:39" ht="14.25" customHeight="1" x14ac:dyDescent="0.25">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c r="AI271" s="11"/>
      <c r="AJ271" s="11"/>
      <c r="AK271" s="11"/>
      <c r="AL271" s="11"/>
      <c r="AM271" s="11"/>
    </row>
    <row r="272" spans="1:39" ht="14.25" customHeight="1" x14ac:dyDescent="0.25">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c r="AA272" s="11"/>
      <c r="AB272" s="11"/>
      <c r="AC272" s="11"/>
      <c r="AD272" s="11"/>
      <c r="AE272" s="11"/>
      <c r="AF272" s="11"/>
      <c r="AG272" s="11"/>
      <c r="AH272" s="11"/>
      <c r="AI272" s="11"/>
      <c r="AJ272" s="11"/>
      <c r="AK272" s="11"/>
      <c r="AL272" s="11"/>
      <c r="AM272" s="11"/>
    </row>
    <row r="273" spans="1:39" ht="14.25" customHeight="1" x14ac:dyDescent="0.25">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c r="AA273" s="11"/>
      <c r="AB273" s="11"/>
      <c r="AC273" s="11"/>
      <c r="AD273" s="11"/>
      <c r="AE273" s="11"/>
      <c r="AF273" s="11"/>
      <c r="AG273" s="11"/>
      <c r="AH273" s="11"/>
      <c r="AI273" s="11"/>
      <c r="AJ273" s="11"/>
      <c r="AK273" s="11"/>
      <c r="AL273" s="11"/>
      <c r="AM273" s="11"/>
    </row>
    <row r="274" spans="1:39" ht="14.25" customHeight="1" x14ac:dyDescent="0.25">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c r="AA274" s="11"/>
      <c r="AB274" s="11"/>
      <c r="AC274" s="11"/>
      <c r="AD274" s="11"/>
      <c r="AE274" s="11"/>
      <c r="AF274" s="11"/>
      <c r="AG274" s="11"/>
      <c r="AH274" s="11"/>
      <c r="AI274" s="11"/>
      <c r="AJ274" s="11"/>
      <c r="AK274" s="11"/>
      <c r="AL274" s="11"/>
      <c r="AM274" s="11"/>
    </row>
    <row r="275" spans="1:39" ht="14.25" customHeight="1" x14ac:dyDescent="0.25">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c r="AA275" s="11"/>
      <c r="AB275" s="11"/>
      <c r="AC275" s="11"/>
      <c r="AD275" s="11"/>
      <c r="AE275" s="11"/>
      <c r="AF275" s="11"/>
      <c r="AG275" s="11"/>
      <c r="AH275" s="11"/>
      <c r="AI275" s="11"/>
      <c r="AJ275" s="11"/>
      <c r="AK275" s="11"/>
      <c r="AL275" s="11"/>
      <c r="AM275" s="11"/>
    </row>
    <row r="276" spans="1:39" ht="14.25" customHeight="1" x14ac:dyDescent="0.25">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c r="AA276" s="11"/>
      <c r="AB276" s="11"/>
      <c r="AC276" s="11"/>
      <c r="AD276" s="11"/>
      <c r="AE276" s="11"/>
      <c r="AF276" s="11"/>
      <c r="AG276" s="11"/>
      <c r="AH276" s="11"/>
      <c r="AI276" s="11"/>
      <c r="AJ276" s="11"/>
      <c r="AK276" s="11"/>
      <c r="AL276" s="11"/>
      <c r="AM276" s="11"/>
    </row>
    <row r="277" spans="1:39" ht="14.25" customHeight="1" x14ac:dyDescent="0.25">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c r="AA277" s="11"/>
      <c r="AB277" s="11"/>
      <c r="AC277" s="11"/>
      <c r="AD277" s="11"/>
      <c r="AE277" s="11"/>
      <c r="AF277" s="11"/>
      <c r="AG277" s="11"/>
      <c r="AH277" s="11"/>
      <c r="AI277" s="11"/>
      <c r="AJ277" s="11"/>
      <c r="AK277" s="11"/>
      <c r="AL277" s="11"/>
      <c r="AM277" s="11"/>
    </row>
    <row r="278" spans="1:39" ht="14.25" customHeight="1" x14ac:dyDescent="0.25">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c r="AA278" s="11"/>
      <c r="AB278" s="11"/>
      <c r="AC278" s="11"/>
      <c r="AD278" s="11"/>
      <c r="AE278" s="11"/>
      <c r="AF278" s="11"/>
      <c r="AG278" s="11"/>
      <c r="AH278" s="11"/>
      <c r="AI278" s="11"/>
      <c r="AJ278" s="11"/>
      <c r="AK278" s="11"/>
      <c r="AL278" s="11"/>
      <c r="AM278" s="11"/>
    </row>
    <row r="279" spans="1:39" ht="14.25" customHeight="1" x14ac:dyDescent="0.25">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c r="AA279" s="11"/>
      <c r="AB279" s="11"/>
      <c r="AC279" s="11"/>
      <c r="AD279" s="11"/>
      <c r="AE279" s="11"/>
      <c r="AF279" s="11"/>
      <c r="AG279" s="11"/>
      <c r="AH279" s="11"/>
      <c r="AI279" s="11"/>
      <c r="AJ279" s="11"/>
      <c r="AK279" s="11"/>
      <c r="AL279" s="11"/>
      <c r="AM279" s="11"/>
    </row>
    <row r="280" spans="1:39" ht="14.25" customHeight="1" x14ac:dyDescent="0.25">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c r="AA280" s="11"/>
      <c r="AB280" s="11"/>
      <c r="AC280" s="11"/>
      <c r="AD280" s="11"/>
      <c r="AE280" s="11"/>
      <c r="AF280" s="11"/>
      <c r="AG280" s="11"/>
      <c r="AH280" s="11"/>
      <c r="AI280" s="11"/>
      <c r="AJ280" s="11"/>
      <c r="AK280" s="11"/>
      <c r="AL280" s="11"/>
      <c r="AM280" s="11"/>
    </row>
    <row r="281" spans="1:39" ht="14.25" customHeight="1" x14ac:dyDescent="0.25">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c r="AA281" s="11"/>
      <c r="AB281" s="11"/>
      <c r="AC281" s="11"/>
      <c r="AD281" s="11"/>
      <c r="AE281" s="11"/>
      <c r="AF281" s="11"/>
      <c r="AG281" s="11"/>
      <c r="AH281" s="11"/>
      <c r="AI281" s="11"/>
      <c r="AJ281" s="11"/>
      <c r="AK281" s="11"/>
      <c r="AL281" s="11"/>
      <c r="AM281" s="11"/>
    </row>
    <row r="282" spans="1:39" ht="14.25" customHeight="1" x14ac:dyDescent="0.25">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c r="AI282" s="11"/>
      <c r="AJ282" s="11"/>
      <c r="AK282" s="11"/>
      <c r="AL282" s="11"/>
      <c r="AM282" s="11"/>
    </row>
    <row r="283" spans="1:39" ht="14.25" customHeight="1" x14ac:dyDescent="0.25">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c r="AI283" s="11"/>
      <c r="AJ283" s="11"/>
      <c r="AK283" s="11"/>
      <c r="AL283" s="11"/>
      <c r="AM283" s="11"/>
    </row>
    <row r="284" spans="1:39" ht="14.25" customHeight="1" x14ac:dyDescent="0.25">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c r="AI284" s="11"/>
      <c r="AJ284" s="11"/>
      <c r="AK284" s="11"/>
      <c r="AL284" s="11"/>
      <c r="AM284" s="11"/>
    </row>
    <row r="285" spans="1:39" ht="14.25" customHeight="1" x14ac:dyDescent="0.25">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c r="AA285" s="11"/>
      <c r="AB285" s="11"/>
      <c r="AC285" s="11"/>
      <c r="AD285" s="11"/>
      <c r="AE285" s="11"/>
      <c r="AF285" s="11"/>
      <c r="AG285" s="11"/>
      <c r="AH285" s="11"/>
      <c r="AI285" s="11"/>
      <c r="AJ285" s="11"/>
      <c r="AK285" s="11"/>
      <c r="AL285" s="11"/>
      <c r="AM285" s="11"/>
    </row>
    <row r="286" spans="1:39" ht="14.25" customHeight="1" x14ac:dyDescent="0.25">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c r="AA286" s="11"/>
      <c r="AB286" s="11"/>
      <c r="AC286" s="11"/>
      <c r="AD286" s="11"/>
      <c r="AE286" s="11"/>
      <c r="AF286" s="11"/>
      <c r="AG286" s="11"/>
      <c r="AH286" s="11"/>
      <c r="AI286" s="11"/>
      <c r="AJ286" s="11"/>
      <c r="AK286" s="11"/>
      <c r="AL286" s="11"/>
      <c r="AM286" s="11"/>
    </row>
    <row r="287" spans="1:39" ht="14.25" customHeight="1" x14ac:dyDescent="0.25">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c r="AA287" s="11"/>
      <c r="AB287" s="11"/>
      <c r="AC287" s="11"/>
      <c r="AD287" s="11"/>
      <c r="AE287" s="11"/>
      <c r="AF287" s="11"/>
      <c r="AG287" s="11"/>
      <c r="AH287" s="11"/>
      <c r="AI287" s="11"/>
      <c r="AJ287" s="11"/>
      <c r="AK287" s="11"/>
      <c r="AL287" s="11"/>
      <c r="AM287" s="11"/>
    </row>
    <row r="288" spans="1:39" ht="14.25" customHeight="1" x14ac:dyDescent="0.25">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c r="AA288" s="11"/>
      <c r="AB288" s="11"/>
      <c r="AC288" s="11"/>
      <c r="AD288" s="11"/>
      <c r="AE288" s="11"/>
      <c r="AF288" s="11"/>
      <c r="AG288" s="11"/>
      <c r="AH288" s="11"/>
      <c r="AI288" s="11"/>
      <c r="AJ288" s="11"/>
      <c r="AK288" s="11"/>
      <c r="AL288" s="11"/>
      <c r="AM288" s="11"/>
    </row>
    <row r="289" spans="1:39" ht="14.25" customHeight="1" x14ac:dyDescent="0.25">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c r="AA289" s="11"/>
      <c r="AB289" s="11"/>
      <c r="AC289" s="11"/>
      <c r="AD289" s="11"/>
      <c r="AE289" s="11"/>
      <c r="AF289" s="11"/>
      <c r="AG289" s="11"/>
      <c r="AH289" s="11"/>
      <c r="AI289" s="11"/>
      <c r="AJ289" s="11"/>
      <c r="AK289" s="11"/>
      <c r="AL289" s="11"/>
      <c r="AM289" s="11"/>
    </row>
    <row r="290" spans="1:39" ht="14.25" customHeight="1" x14ac:dyDescent="0.25">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c r="AA290" s="11"/>
      <c r="AB290" s="11"/>
      <c r="AC290" s="11"/>
      <c r="AD290" s="11"/>
      <c r="AE290" s="11"/>
      <c r="AF290" s="11"/>
      <c r="AG290" s="11"/>
      <c r="AH290" s="11"/>
      <c r="AI290" s="11"/>
      <c r="AJ290" s="11"/>
      <c r="AK290" s="11"/>
      <c r="AL290" s="11"/>
      <c r="AM290" s="11"/>
    </row>
    <row r="291" spans="1:39" ht="14.25" customHeight="1" x14ac:dyDescent="0.25">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row>
    <row r="292" spans="1:39" ht="14.25" customHeight="1" x14ac:dyDescent="0.25">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c r="AC292" s="11"/>
      <c r="AD292" s="11"/>
      <c r="AE292" s="11"/>
      <c r="AF292" s="11"/>
      <c r="AG292" s="11"/>
      <c r="AH292" s="11"/>
      <c r="AI292" s="11"/>
      <c r="AJ292" s="11"/>
      <c r="AK292" s="11"/>
      <c r="AL292" s="11"/>
      <c r="AM292" s="11"/>
    </row>
    <row r="293" spans="1:39" ht="14.25" customHeight="1" x14ac:dyDescent="0.25">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c r="AC293" s="11"/>
      <c r="AD293" s="11"/>
      <c r="AE293" s="11"/>
      <c r="AF293" s="11"/>
      <c r="AG293" s="11"/>
      <c r="AH293" s="11"/>
      <c r="AI293" s="11"/>
      <c r="AJ293" s="11"/>
      <c r="AK293" s="11"/>
      <c r="AL293" s="11"/>
      <c r="AM293" s="11"/>
    </row>
    <row r="294" spans="1:39" ht="14.25" customHeight="1" x14ac:dyDescent="0.25">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row>
    <row r="295" spans="1:39" ht="14.25" customHeight="1" x14ac:dyDescent="0.25">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c r="AK295" s="11"/>
      <c r="AL295" s="11"/>
      <c r="AM295" s="11"/>
    </row>
    <row r="296" spans="1:39" ht="14.25" customHeight="1" x14ac:dyDescent="0.25">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c r="AK296" s="11"/>
      <c r="AL296" s="11"/>
      <c r="AM296" s="11"/>
    </row>
    <row r="297" spans="1:39" ht="14.25" customHeight="1" x14ac:dyDescent="0.25">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c r="AK297" s="11"/>
      <c r="AL297" s="11"/>
      <c r="AM297" s="11"/>
    </row>
    <row r="298" spans="1:39" ht="14.25" customHeight="1" x14ac:dyDescent="0.25">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c r="AK298" s="11"/>
      <c r="AL298" s="11"/>
      <c r="AM298" s="11"/>
    </row>
    <row r="299" spans="1:39" ht="14.25" customHeight="1" x14ac:dyDescent="0.25">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c r="AK299" s="11"/>
      <c r="AL299" s="11"/>
      <c r="AM299" s="11"/>
    </row>
    <row r="300" spans="1:39" ht="14.25" customHeight="1" x14ac:dyDescent="0.25">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c r="AK300" s="11"/>
      <c r="AL300" s="11"/>
      <c r="AM300" s="11"/>
    </row>
    <row r="301" spans="1:39" ht="14.25" customHeight="1" x14ac:dyDescent="0.25">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c r="AA301" s="11"/>
      <c r="AB301" s="11"/>
      <c r="AC301" s="11"/>
      <c r="AD301" s="11"/>
      <c r="AE301" s="11"/>
      <c r="AF301" s="11"/>
      <c r="AG301" s="11"/>
      <c r="AH301" s="11"/>
      <c r="AI301" s="11"/>
      <c r="AJ301" s="11"/>
      <c r="AK301" s="11"/>
      <c r="AL301" s="11"/>
      <c r="AM301" s="11"/>
    </row>
    <row r="302" spans="1:39" ht="14.25" customHeight="1" x14ac:dyDescent="0.25">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c r="AA302" s="11"/>
      <c r="AB302" s="11"/>
      <c r="AC302" s="11"/>
      <c r="AD302" s="11"/>
      <c r="AE302" s="11"/>
      <c r="AF302" s="11"/>
      <c r="AG302" s="11"/>
      <c r="AH302" s="11"/>
      <c r="AI302" s="11"/>
      <c r="AJ302" s="11"/>
      <c r="AK302" s="11"/>
      <c r="AL302" s="11"/>
      <c r="AM302" s="11"/>
    </row>
    <row r="303" spans="1:39" ht="14.25" customHeight="1" x14ac:dyDescent="0.25">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c r="AA303" s="11"/>
      <c r="AB303" s="11"/>
      <c r="AC303" s="11"/>
      <c r="AD303" s="11"/>
      <c r="AE303" s="11"/>
      <c r="AF303" s="11"/>
      <c r="AG303" s="11"/>
      <c r="AH303" s="11"/>
      <c r="AI303" s="11"/>
      <c r="AJ303" s="11"/>
      <c r="AK303" s="11"/>
      <c r="AL303" s="11"/>
      <c r="AM303" s="11"/>
    </row>
    <row r="304" spans="1:39" ht="14.25" customHeight="1" x14ac:dyDescent="0.25">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c r="AA304" s="11"/>
      <c r="AB304" s="11"/>
      <c r="AC304" s="11"/>
      <c r="AD304" s="11"/>
      <c r="AE304" s="11"/>
      <c r="AF304" s="11"/>
      <c r="AG304" s="11"/>
      <c r="AH304" s="11"/>
      <c r="AI304" s="11"/>
      <c r="AJ304" s="11"/>
      <c r="AK304" s="11"/>
      <c r="AL304" s="11"/>
      <c r="AM304" s="11"/>
    </row>
    <row r="305" spans="1:39" ht="14.25" customHeight="1" x14ac:dyDescent="0.25">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c r="AA305" s="11"/>
      <c r="AB305" s="11"/>
      <c r="AC305" s="11"/>
      <c r="AD305" s="11"/>
      <c r="AE305" s="11"/>
      <c r="AF305" s="11"/>
      <c r="AG305" s="11"/>
      <c r="AH305" s="11"/>
      <c r="AI305" s="11"/>
      <c r="AJ305" s="11"/>
      <c r="AK305" s="11"/>
      <c r="AL305" s="11"/>
      <c r="AM305" s="11"/>
    </row>
    <row r="306" spans="1:39" ht="14.25" customHeight="1" x14ac:dyDescent="0.25">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c r="AA306" s="11"/>
      <c r="AB306" s="11"/>
      <c r="AC306" s="11"/>
      <c r="AD306" s="11"/>
      <c r="AE306" s="11"/>
      <c r="AF306" s="11"/>
      <c r="AG306" s="11"/>
      <c r="AH306" s="11"/>
      <c r="AI306" s="11"/>
      <c r="AJ306" s="11"/>
      <c r="AK306" s="11"/>
      <c r="AL306" s="11"/>
      <c r="AM306" s="11"/>
    </row>
    <row r="307" spans="1:39" ht="14.25" customHeight="1" x14ac:dyDescent="0.25">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c r="AA307" s="11"/>
      <c r="AB307" s="11"/>
      <c r="AC307" s="11"/>
      <c r="AD307" s="11"/>
      <c r="AE307" s="11"/>
      <c r="AF307" s="11"/>
      <c r="AG307" s="11"/>
      <c r="AH307" s="11"/>
      <c r="AI307" s="11"/>
      <c r="AJ307" s="11"/>
      <c r="AK307" s="11"/>
      <c r="AL307" s="11"/>
      <c r="AM307" s="11"/>
    </row>
    <row r="308" spans="1:39" ht="14.25" customHeight="1" x14ac:dyDescent="0.25">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c r="AA308" s="11"/>
      <c r="AB308" s="11"/>
      <c r="AC308" s="11"/>
      <c r="AD308" s="11"/>
      <c r="AE308" s="11"/>
      <c r="AF308" s="11"/>
      <c r="AG308" s="11"/>
      <c r="AH308" s="11"/>
      <c r="AI308" s="11"/>
      <c r="AJ308" s="11"/>
      <c r="AK308" s="11"/>
      <c r="AL308" s="11"/>
      <c r="AM308" s="11"/>
    </row>
    <row r="309" spans="1:39" ht="14.25" customHeight="1" x14ac:dyDescent="0.25">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c r="AA309" s="11"/>
      <c r="AB309" s="11"/>
      <c r="AC309" s="11"/>
      <c r="AD309" s="11"/>
      <c r="AE309" s="11"/>
      <c r="AF309" s="11"/>
      <c r="AG309" s="11"/>
      <c r="AH309" s="11"/>
      <c r="AI309" s="11"/>
      <c r="AJ309" s="11"/>
      <c r="AK309" s="11"/>
      <c r="AL309" s="11"/>
      <c r="AM309" s="11"/>
    </row>
    <row r="310" spans="1:39" ht="14.25" customHeight="1" x14ac:dyDescent="0.25">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c r="AA310" s="11"/>
      <c r="AB310" s="11"/>
      <c r="AC310" s="11"/>
      <c r="AD310" s="11"/>
      <c r="AE310" s="11"/>
      <c r="AF310" s="11"/>
      <c r="AG310" s="11"/>
      <c r="AH310" s="11"/>
      <c r="AI310" s="11"/>
      <c r="AJ310" s="11"/>
      <c r="AK310" s="11"/>
      <c r="AL310" s="11"/>
      <c r="AM310" s="11"/>
    </row>
    <row r="311" spans="1:39" ht="14.25" customHeight="1" x14ac:dyDescent="0.25">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c r="AA311" s="11"/>
      <c r="AB311" s="11"/>
      <c r="AC311" s="11"/>
      <c r="AD311" s="11"/>
      <c r="AE311" s="11"/>
      <c r="AF311" s="11"/>
      <c r="AG311" s="11"/>
      <c r="AH311" s="11"/>
      <c r="AI311" s="11"/>
      <c r="AJ311" s="11"/>
      <c r="AK311" s="11"/>
      <c r="AL311" s="11"/>
      <c r="AM311" s="11"/>
    </row>
    <row r="312" spans="1:39" ht="14.25" customHeight="1" x14ac:dyDescent="0.25">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c r="AA312" s="11"/>
      <c r="AB312" s="11"/>
      <c r="AC312" s="11"/>
      <c r="AD312" s="11"/>
      <c r="AE312" s="11"/>
      <c r="AF312" s="11"/>
      <c r="AG312" s="11"/>
      <c r="AH312" s="11"/>
      <c r="AI312" s="11"/>
      <c r="AJ312" s="11"/>
      <c r="AK312" s="11"/>
      <c r="AL312" s="11"/>
      <c r="AM312" s="11"/>
    </row>
    <row r="313" spans="1:39" ht="14.25" customHeight="1" x14ac:dyDescent="0.25">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c r="AA313" s="11"/>
      <c r="AB313" s="11"/>
      <c r="AC313" s="11"/>
      <c r="AD313" s="11"/>
      <c r="AE313" s="11"/>
      <c r="AF313" s="11"/>
      <c r="AG313" s="11"/>
      <c r="AH313" s="11"/>
      <c r="AI313" s="11"/>
      <c r="AJ313" s="11"/>
      <c r="AK313" s="11"/>
      <c r="AL313" s="11"/>
      <c r="AM313" s="11"/>
    </row>
    <row r="314" spans="1:39" ht="14.25" customHeight="1" x14ac:dyDescent="0.25">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c r="AA314" s="11"/>
      <c r="AB314" s="11"/>
      <c r="AC314" s="11"/>
      <c r="AD314" s="11"/>
      <c r="AE314" s="11"/>
      <c r="AF314" s="11"/>
      <c r="AG314" s="11"/>
      <c r="AH314" s="11"/>
      <c r="AI314" s="11"/>
      <c r="AJ314" s="11"/>
      <c r="AK314" s="11"/>
      <c r="AL314" s="11"/>
      <c r="AM314" s="11"/>
    </row>
    <row r="315" spans="1:39" ht="14.25" customHeight="1" x14ac:dyDescent="0.25">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c r="AA315" s="11"/>
      <c r="AB315" s="11"/>
      <c r="AC315" s="11"/>
      <c r="AD315" s="11"/>
      <c r="AE315" s="11"/>
      <c r="AF315" s="11"/>
      <c r="AG315" s="11"/>
      <c r="AH315" s="11"/>
      <c r="AI315" s="11"/>
      <c r="AJ315" s="11"/>
      <c r="AK315" s="11"/>
      <c r="AL315" s="11"/>
      <c r="AM315" s="11"/>
    </row>
    <row r="316" spans="1:39" ht="14.25" customHeight="1" x14ac:dyDescent="0.25">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c r="AA316" s="11"/>
      <c r="AB316" s="11"/>
      <c r="AC316" s="11"/>
      <c r="AD316" s="11"/>
      <c r="AE316" s="11"/>
      <c r="AF316" s="11"/>
      <c r="AG316" s="11"/>
      <c r="AH316" s="11"/>
      <c r="AI316" s="11"/>
      <c r="AJ316" s="11"/>
      <c r="AK316" s="11"/>
      <c r="AL316" s="11"/>
      <c r="AM316" s="11"/>
    </row>
    <row r="317" spans="1:39" ht="14.25" customHeight="1" x14ac:dyDescent="0.25">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c r="AA317" s="11"/>
      <c r="AB317" s="11"/>
      <c r="AC317" s="11"/>
      <c r="AD317" s="11"/>
      <c r="AE317" s="11"/>
      <c r="AF317" s="11"/>
      <c r="AG317" s="11"/>
      <c r="AH317" s="11"/>
      <c r="AI317" s="11"/>
      <c r="AJ317" s="11"/>
      <c r="AK317" s="11"/>
      <c r="AL317" s="11"/>
      <c r="AM317" s="11"/>
    </row>
    <row r="318" spans="1:39" ht="14.25" customHeight="1" x14ac:dyDescent="0.25">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row>
    <row r="319" spans="1:39" ht="14.25" customHeight="1" x14ac:dyDescent="0.25">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row>
    <row r="320" spans="1:39" ht="14.25" customHeight="1" x14ac:dyDescent="0.25">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row>
    <row r="321" spans="1:39" ht="14.25" customHeight="1" x14ac:dyDescent="0.25">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row>
    <row r="322" spans="1:39" ht="14.25" customHeight="1" x14ac:dyDescent="0.25">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row>
    <row r="323" spans="1:39" ht="14.25" customHeight="1" x14ac:dyDescent="0.25">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row>
    <row r="324" spans="1:39" ht="14.25" customHeight="1" x14ac:dyDescent="0.25">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row>
    <row r="325" spans="1:39" ht="14.25" customHeight="1" x14ac:dyDescent="0.25">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row>
    <row r="326" spans="1:39" ht="14.25" customHeight="1" x14ac:dyDescent="0.25">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row>
    <row r="327" spans="1:39" ht="14.25" customHeight="1" x14ac:dyDescent="0.25">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row>
    <row r="328" spans="1:39" ht="14.25" customHeight="1" x14ac:dyDescent="0.25">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row>
    <row r="329" spans="1:39" ht="14.25" customHeight="1" x14ac:dyDescent="0.25">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c r="AK329" s="11"/>
      <c r="AL329" s="11"/>
      <c r="AM329" s="11"/>
    </row>
    <row r="330" spans="1:39" ht="14.25" customHeight="1" x14ac:dyDescent="0.25">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c r="AK330" s="11"/>
      <c r="AL330" s="11"/>
      <c r="AM330" s="11"/>
    </row>
    <row r="331" spans="1:39" ht="14.25" customHeight="1" x14ac:dyDescent="0.25">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c r="AK331" s="11"/>
      <c r="AL331" s="11"/>
      <c r="AM331" s="11"/>
    </row>
    <row r="332" spans="1:39" ht="14.25" customHeight="1" x14ac:dyDescent="0.25">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c r="AK332" s="11"/>
      <c r="AL332" s="11"/>
      <c r="AM332" s="11"/>
    </row>
    <row r="333" spans="1:39" ht="14.25" customHeight="1" x14ac:dyDescent="0.25">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c r="AA333" s="11"/>
      <c r="AB333" s="11"/>
      <c r="AC333" s="11"/>
      <c r="AD333" s="11"/>
      <c r="AE333" s="11"/>
      <c r="AF333" s="11"/>
      <c r="AG333" s="11"/>
      <c r="AH333" s="11"/>
      <c r="AI333" s="11"/>
      <c r="AJ333" s="11"/>
      <c r="AK333" s="11"/>
      <c r="AL333" s="11"/>
      <c r="AM333" s="11"/>
    </row>
    <row r="334" spans="1:39" ht="14.25" customHeight="1" x14ac:dyDescent="0.25">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c r="AA334" s="11"/>
      <c r="AB334" s="11"/>
      <c r="AC334" s="11"/>
      <c r="AD334" s="11"/>
      <c r="AE334" s="11"/>
      <c r="AF334" s="11"/>
      <c r="AG334" s="11"/>
      <c r="AH334" s="11"/>
      <c r="AI334" s="11"/>
      <c r="AJ334" s="11"/>
      <c r="AK334" s="11"/>
      <c r="AL334" s="11"/>
      <c r="AM334" s="11"/>
    </row>
    <row r="335" spans="1:39" ht="14.25" customHeight="1" x14ac:dyDescent="0.25">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c r="AA335" s="11"/>
      <c r="AB335" s="11"/>
      <c r="AC335" s="11"/>
      <c r="AD335" s="11"/>
      <c r="AE335" s="11"/>
      <c r="AF335" s="11"/>
      <c r="AG335" s="11"/>
      <c r="AH335" s="11"/>
      <c r="AI335" s="11"/>
      <c r="AJ335" s="11"/>
      <c r="AK335" s="11"/>
      <c r="AL335" s="11"/>
      <c r="AM335" s="11"/>
    </row>
    <row r="336" spans="1:39" ht="14.25" customHeight="1" x14ac:dyDescent="0.25">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c r="AA336" s="11"/>
      <c r="AB336" s="11"/>
      <c r="AC336" s="11"/>
      <c r="AD336" s="11"/>
      <c r="AE336" s="11"/>
      <c r="AF336" s="11"/>
      <c r="AG336" s="11"/>
      <c r="AH336" s="11"/>
      <c r="AI336" s="11"/>
      <c r="AJ336" s="11"/>
      <c r="AK336" s="11"/>
      <c r="AL336" s="11"/>
      <c r="AM336" s="11"/>
    </row>
    <row r="337" spans="1:39" ht="14.25" customHeight="1" x14ac:dyDescent="0.25">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c r="AA337" s="11"/>
      <c r="AB337" s="11"/>
      <c r="AC337" s="11"/>
      <c r="AD337" s="11"/>
      <c r="AE337" s="11"/>
      <c r="AF337" s="11"/>
      <c r="AG337" s="11"/>
      <c r="AH337" s="11"/>
      <c r="AI337" s="11"/>
      <c r="AJ337" s="11"/>
      <c r="AK337" s="11"/>
      <c r="AL337" s="11"/>
      <c r="AM337" s="11"/>
    </row>
    <row r="338" spans="1:39" ht="14.25" customHeight="1" x14ac:dyDescent="0.25">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c r="AA338" s="11"/>
      <c r="AB338" s="11"/>
      <c r="AC338" s="11"/>
      <c r="AD338" s="11"/>
      <c r="AE338" s="11"/>
      <c r="AF338" s="11"/>
      <c r="AG338" s="11"/>
      <c r="AH338" s="11"/>
      <c r="AI338" s="11"/>
      <c r="AJ338" s="11"/>
      <c r="AK338" s="11"/>
      <c r="AL338" s="11"/>
      <c r="AM338" s="11"/>
    </row>
    <row r="339" spans="1:39" ht="14.25" customHeight="1" x14ac:dyDescent="0.25">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c r="AA339" s="11"/>
      <c r="AB339" s="11"/>
      <c r="AC339" s="11"/>
      <c r="AD339" s="11"/>
      <c r="AE339" s="11"/>
      <c r="AF339" s="11"/>
      <c r="AG339" s="11"/>
      <c r="AH339" s="11"/>
      <c r="AI339" s="11"/>
      <c r="AJ339" s="11"/>
      <c r="AK339" s="11"/>
      <c r="AL339" s="11"/>
      <c r="AM339" s="11"/>
    </row>
    <row r="340" spans="1:39" ht="14.25" customHeight="1" x14ac:dyDescent="0.25">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c r="AA340" s="11"/>
      <c r="AB340" s="11"/>
      <c r="AC340" s="11"/>
      <c r="AD340" s="11"/>
      <c r="AE340" s="11"/>
      <c r="AF340" s="11"/>
      <c r="AG340" s="11"/>
      <c r="AH340" s="11"/>
      <c r="AI340" s="11"/>
      <c r="AJ340" s="11"/>
      <c r="AK340" s="11"/>
      <c r="AL340" s="11"/>
      <c r="AM340" s="11"/>
    </row>
    <row r="341" spans="1:39" ht="14.25" customHeight="1" x14ac:dyDescent="0.25">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c r="AA341" s="11"/>
      <c r="AB341" s="11"/>
      <c r="AC341" s="11"/>
      <c r="AD341" s="11"/>
      <c r="AE341" s="11"/>
      <c r="AF341" s="11"/>
      <c r="AG341" s="11"/>
      <c r="AH341" s="11"/>
      <c r="AI341" s="11"/>
      <c r="AJ341" s="11"/>
      <c r="AK341" s="11"/>
      <c r="AL341" s="11"/>
      <c r="AM341" s="11"/>
    </row>
    <row r="342" spans="1:39" ht="14.25" customHeight="1" x14ac:dyDescent="0.25">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c r="AA342" s="11"/>
      <c r="AB342" s="11"/>
      <c r="AC342" s="11"/>
      <c r="AD342" s="11"/>
      <c r="AE342" s="11"/>
      <c r="AF342" s="11"/>
      <c r="AG342" s="11"/>
      <c r="AH342" s="11"/>
      <c r="AI342" s="11"/>
      <c r="AJ342" s="11"/>
      <c r="AK342" s="11"/>
      <c r="AL342" s="11"/>
      <c r="AM342" s="11"/>
    </row>
    <row r="343" spans="1:39" ht="14.25" customHeight="1" x14ac:dyDescent="0.25">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c r="AA343" s="11"/>
      <c r="AB343" s="11"/>
      <c r="AC343" s="11"/>
      <c r="AD343" s="11"/>
      <c r="AE343" s="11"/>
      <c r="AF343" s="11"/>
      <c r="AG343" s="11"/>
      <c r="AH343" s="11"/>
      <c r="AI343" s="11"/>
      <c r="AJ343" s="11"/>
      <c r="AK343" s="11"/>
      <c r="AL343" s="11"/>
      <c r="AM343" s="11"/>
    </row>
    <row r="344" spans="1:39" ht="14.25" customHeight="1" x14ac:dyDescent="0.25">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c r="AA344" s="11"/>
      <c r="AB344" s="11"/>
      <c r="AC344" s="11"/>
      <c r="AD344" s="11"/>
      <c r="AE344" s="11"/>
      <c r="AF344" s="11"/>
      <c r="AG344" s="11"/>
      <c r="AH344" s="11"/>
      <c r="AI344" s="11"/>
      <c r="AJ344" s="11"/>
      <c r="AK344" s="11"/>
      <c r="AL344" s="11"/>
      <c r="AM344" s="11"/>
    </row>
    <row r="345" spans="1:39" ht="14.25" customHeight="1" x14ac:dyDescent="0.25">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c r="AA345" s="11"/>
      <c r="AB345" s="11"/>
      <c r="AC345" s="11"/>
      <c r="AD345" s="11"/>
      <c r="AE345" s="11"/>
      <c r="AF345" s="11"/>
      <c r="AG345" s="11"/>
      <c r="AH345" s="11"/>
      <c r="AI345" s="11"/>
      <c r="AJ345" s="11"/>
      <c r="AK345" s="11"/>
      <c r="AL345" s="11"/>
      <c r="AM345" s="11"/>
    </row>
    <row r="346" spans="1:39" ht="14.25" customHeight="1" x14ac:dyDescent="0.25">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c r="AA346" s="11"/>
      <c r="AB346" s="11"/>
      <c r="AC346" s="11"/>
      <c r="AD346" s="11"/>
      <c r="AE346" s="11"/>
      <c r="AF346" s="11"/>
      <c r="AG346" s="11"/>
      <c r="AH346" s="11"/>
      <c r="AI346" s="11"/>
      <c r="AJ346" s="11"/>
      <c r="AK346" s="11"/>
      <c r="AL346" s="11"/>
      <c r="AM346" s="11"/>
    </row>
    <row r="347" spans="1:39" ht="14.25" customHeight="1" x14ac:dyDescent="0.25">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c r="AA347" s="11"/>
      <c r="AB347" s="11"/>
      <c r="AC347" s="11"/>
      <c r="AD347" s="11"/>
      <c r="AE347" s="11"/>
      <c r="AF347" s="11"/>
      <c r="AG347" s="11"/>
      <c r="AH347" s="11"/>
      <c r="AI347" s="11"/>
      <c r="AJ347" s="11"/>
      <c r="AK347" s="11"/>
      <c r="AL347" s="11"/>
      <c r="AM347" s="11"/>
    </row>
    <row r="348" spans="1:39" ht="14.25" customHeight="1" x14ac:dyDescent="0.25">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c r="AA348" s="11"/>
      <c r="AB348" s="11"/>
      <c r="AC348" s="11"/>
      <c r="AD348" s="11"/>
      <c r="AE348" s="11"/>
      <c r="AF348" s="11"/>
      <c r="AG348" s="11"/>
      <c r="AH348" s="11"/>
      <c r="AI348" s="11"/>
      <c r="AJ348" s="11"/>
      <c r="AK348" s="11"/>
      <c r="AL348" s="11"/>
      <c r="AM348" s="11"/>
    </row>
    <row r="349" spans="1:39" ht="14.25" customHeight="1" x14ac:dyDescent="0.25">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c r="AA349" s="11"/>
      <c r="AB349" s="11"/>
      <c r="AC349" s="11"/>
      <c r="AD349" s="11"/>
      <c r="AE349" s="11"/>
      <c r="AF349" s="11"/>
      <c r="AG349" s="11"/>
      <c r="AH349" s="11"/>
      <c r="AI349" s="11"/>
      <c r="AJ349" s="11"/>
      <c r="AK349" s="11"/>
      <c r="AL349" s="11"/>
      <c r="AM349" s="11"/>
    </row>
    <row r="350" spans="1:39" ht="14.25" customHeight="1" x14ac:dyDescent="0.25">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c r="AA350" s="11"/>
      <c r="AB350" s="11"/>
      <c r="AC350" s="11"/>
      <c r="AD350" s="11"/>
      <c r="AE350" s="11"/>
      <c r="AF350" s="11"/>
      <c r="AG350" s="11"/>
      <c r="AH350" s="11"/>
      <c r="AI350" s="11"/>
      <c r="AJ350" s="11"/>
      <c r="AK350" s="11"/>
      <c r="AL350" s="11"/>
      <c r="AM350" s="11"/>
    </row>
    <row r="351" spans="1:39" ht="14.25" customHeight="1" x14ac:dyDescent="0.25">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c r="AA351" s="11"/>
      <c r="AB351" s="11"/>
      <c r="AC351" s="11"/>
      <c r="AD351" s="11"/>
      <c r="AE351" s="11"/>
      <c r="AF351" s="11"/>
      <c r="AG351" s="11"/>
      <c r="AH351" s="11"/>
      <c r="AI351" s="11"/>
      <c r="AJ351" s="11"/>
      <c r="AK351" s="11"/>
      <c r="AL351" s="11"/>
      <c r="AM351" s="11"/>
    </row>
    <row r="352" spans="1:39" ht="14.25" customHeight="1" x14ac:dyDescent="0.25">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c r="AA352" s="11"/>
      <c r="AB352" s="11"/>
      <c r="AC352" s="11"/>
      <c r="AD352" s="11"/>
      <c r="AE352" s="11"/>
      <c r="AF352" s="11"/>
      <c r="AG352" s="11"/>
      <c r="AH352" s="11"/>
      <c r="AI352" s="11"/>
      <c r="AJ352" s="11"/>
      <c r="AK352" s="11"/>
      <c r="AL352" s="11"/>
      <c r="AM352" s="11"/>
    </row>
    <row r="353" spans="1:39" ht="14.25" customHeight="1" x14ac:dyDescent="0.25">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c r="AA353" s="11"/>
      <c r="AB353" s="11"/>
      <c r="AC353" s="11"/>
      <c r="AD353" s="11"/>
      <c r="AE353" s="11"/>
      <c r="AF353" s="11"/>
      <c r="AG353" s="11"/>
      <c r="AH353" s="11"/>
      <c r="AI353" s="11"/>
      <c r="AJ353" s="11"/>
      <c r="AK353" s="11"/>
      <c r="AL353" s="11"/>
      <c r="AM353" s="11"/>
    </row>
    <row r="354" spans="1:39" ht="14.25" customHeight="1" x14ac:dyDescent="0.25">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c r="AA354" s="11"/>
      <c r="AB354" s="11"/>
      <c r="AC354" s="11"/>
      <c r="AD354" s="11"/>
      <c r="AE354" s="11"/>
      <c r="AF354" s="11"/>
      <c r="AG354" s="11"/>
      <c r="AH354" s="11"/>
      <c r="AI354" s="11"/>
      <c r="AJ354" s="11"/>
      <c r="AK354" s="11"/>
      <c r="AL354" s="11"/>
      <c r="AM354" s="11"/>
    </row>
    <row r="355" spans="1:39" ht="14.25" customHeight="1" x14ac:dyDescent="0.25">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c r="AA355" s="11"/>
      <c r="AB355" s="11"/>
      <c r="AC355" s="11"/>
      <c r="AD355" s="11"/>
      <c r="AE355" s="11"/>
      <c r="AF355" s="11"/>
      <c r="AG355" s="11"/>
      <c r="AH355" s="11"/>
      <c r="AI355" s="11"/>
      <c r="AJ355" s="11"/>
      <c r="AK355" s="11"/>
      <c r="AL355" s="11"/>
      <c r="AM355" s="11"/>
    </row>
    <row r="356" spans="1:39" ht="14.25" customHeight="1" x14ac:dyDescent="0.25">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c r="AA356" s="11"/>
      <c r="AB356" s="11"/>
      <c r="AC356" s="11"/>
      <c r="AD356" s="11"/>
      <c r="AE356" s="11"/>
      <c r="AF356" s="11"/>
      <c r="AG356" s="11"/>
      <c r="AH356" s="11"/>
      <c r="AI356" s="11"/>
      <c r="AJ356" s="11"/>
      <c r="AK356" s="11"/>
      <c r="AL356" s="11"/>
      <c r="AM356" s="11"/>
    </row>
    <row r="357" spans="1:39" ht="14.25" customHeight="1" x14ac:dyDescent="0.25">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c r="AA357" s="11"/>
      <c r="AB357" s="11"/>
      <c r="AC357" s="11"/>
      <c r="AD357" s="11"/>
      <c r="AE357" s="11"/>
      <c r="AF357" s="11"/>
      <c r="AG357" s="11"/>
      <c r="AH357" s="11"/>
      <c r="AI357" s="11"/>
      <c r="AJ357" s="11"/>
      <c r="AK357" s="11"/>
      <c r="AL357" s="11"/>
      <c r="AM357" s="11"/>
    </row>
    <row r="358" spans="1:39" ht="14.25" customHeight="1" x14ac:dyDescent="0.25">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row>
    <row r="359" spans="1:39" ht="14.25" customHeight="1" x14ac:dyDescent="0.25">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c r="AA359" s="11"/>
      <c r="AB359" s="11"/>
      <c r="AC359" s="11"/>
      <c r="AD359" s="11"/>
      <c r="AE359" s="11"/>
      <c r="AF359" s="11"/>
      <c r="AG359" s="11"/>
      <c r="AH359" s="11"/>
      <c r="AI359" s="11"/>
      <c r="AJ359" s="11"/>
      <c r="AK359" s="11"/>
      <c r="AL359" s="11"/>
      <c r="AM359" s="11"/>
    </row>
    <row r="360" spans="1:39" ht="14.25" customHeight="1" x14ac:dyDescent="0.25">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1"/>
      <c r="AJ360" s="11"/>
      <c r="AK360" s="11"/>
      <c r="AL360" s="11"/>
      <c r="AM360" s="11"/>
    </row>
    <row r="361" spans="1:39" ht="14.25" customHeight="1" x14ac:dyDescent="0.25">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row>
    <row r="362" spans="1:39" ht="14.25" customHeight="1" x14ac:dyDescent="0.25">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c r="AA362" s="11"/>
      <c r="AB362" s="11"/>
      <c r="AC362" s="11"/>
      <c r="AD362" s="11"/>
      <c r="AE362" s="11"/>
      <c r="AF362" s="11"/>
      <c r="AG362" s="11"/>
      <c r="AH362" s="11"/>
      <c r="AI362" s="11"/>
      <c r="AJ362" s="11"/>
      <c r="AK362" s="11"/>
      <c r="AL362" s="11"/>
      <c r="AM362" s="11"/>
    </row>
    <row r="363" spans="1:39" ht="14.25" customHeight="1" x14ac:dyDescent="0.25">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c r="AA363" s="11"/>
      <c r="AB363" s="11"/>
      <c r="AC363" s="11"/>
      <c r="AD363" s="11"/>
      <c r="AE363" s="11"/>
      <c r="AF363" s="11"/>
      <c r="AG363" s="11"/>
      <c r="AH363" s="11"/>
      <c r="AI363" s="11"/>
      <c r="AJ363" s="11"/>
      <c r="AK363" s="11"/>
      <c r="AL363" s="11"/>
      <c r="AM363" s="11"/>
    </row>
    <row r="364" spans="1:39" ht="14.25" customHeight="1" x14ac:dyDescent="0.25">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c r="AA364" s="11"/>
      <c r="AB364" s="11"/>
      <c r="AC364" s="11"/>
      <c r="AD364" s="11"/>
      <c r="AE364" s="11"/>
      <c r="AF364" s="11"/>
      <c r="AG364" s="11"/>
      <c r="AH364" s="11"/>
      <c r="AI364" s="11"/>
      <c r="AJ364" s="11"/>
      <c r="AK364" s="11"/>
      <c r="AL364" s="11"/>
      <c r="AM364" s="11"/>
    </row>
    <row r="365" spans="1:39" ht="14.25" customHeight="1" x14ac:dyDescent="0.25">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c r="AA365" s="11"/>
      <c r="AB365" s="11"/>
      <c r="AC365" s="11"/>
      <c r="AD365" s="11"/>
      <c r="AE365" s="11"/>
      <c r="AF365" s="11"/>
      <c r="AG365" s="11"/>
      <c r="AH365" s="11"/>
      <c r="AI365" s="11"/>
      <c r="AJ365" s="11"/>
      <c r="AK365" s="11"/>
      <c r="AL365" s="11"/>
      <c r="AM365" s="11"/>
    </row>
    <row r="366" spans="1:39" ht="14.25" customHeight="1" x14ac:dyDescent="0.25">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c r="AK366" s="11"/>
      <c r="AL366" s="11"/>
      <c r="AM366" s="11"/>
    </row>
    <row r="367" spans="1:39" ht="14.25" customHeight="1" x14ac:dyDescent="0.25">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c r="AK367" s="11"/>
      <c r="AL367" s="11"/>
      <c r="AM367" s="11"/>
    </row>
    <row r="368" spans="1:39" ht="14.25" customHeight="1" x14ac:dyDescent="0.25">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c r="AA368" s="11"/>
      <c r="AB368" s="11"/>
      <c r="AC368" s="11"/>
      <c r="AD368" s="11"/>
      <c r="AE368" s="11"/>
      <c r="AF368" s="11"/>
      <c r="AG368" s="11"/>
      <c r="AH368" s="11"/>
      <c r="AI368" s="11"/>
      <c r="AJ368" s="11"/>
      <c r="AK368" s="11"/>
      <c r="AL368" s="11"/>
      <c r="AM368" s="11"/>
    </row>
    <row r="369" spans="1:39" ht="14.25" customHeight="1" x14ac:dyDescent="0.25">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c r="AK369" s="11"/>
      <c r="AL369" s="11"/>
      <c r="AM369" s="11"/>
    </row>
    <row r="370" spans="1:39" ht="14.25" customHeight="1" x14ac:dyDescent="0.25">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c r="AA370" s="11"/>
      <c r="AB370" s="11"/>
      <c r="AC370" s="11"/>
      <c r="AD370" s="11"/>
      <c r="AE370" s="11"/>
      <c r="AF370" s="11"/>
      <c r="AG370" s="11"/>
      <c r="AH370" s="11"/>
      <c r="AI370" s="11"/>
      <c r="AJ370" s="11"/>
      <c r="AK370" s="11"/>
      <c r="AL370" s="11"/>
      <c r="AM370" s="11"/>
    </row>
    <row r="371" spans="1:39" ht="14.25" customHeight="1" x14ac:dyDescent="0.25">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c r="AA371" s="11"/>
      <c r="AB371" s="11"/>
      <c r="AC371" s="11"/>
      <c r="AD371" s="11"/>
      <c r="AE371" s="11"/>
      <c r="AF371" s="11"/>
      <c r="AG371" s="11"/>
      <c r="AH371" s="11"/>
      <c r="AI371" s="11"/>
      <c r="AJ371" s="11"/>
      <c r="AK371" s="11"/>
      <c r="AL371" s="11"/>
      <c r="AM371" s="11"/>
    </row>
    <row r="372" spans="1:39" ht="14.25" customHeight="1" x14ac:dyDescent="0.25">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row>
    <row r="373" spans="1:39" ht="14.25" customHeight="1" x14ac:dyDescent="0.25">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c r="AA373" s="11"/>
      <c r="AB373" s="11"/>
      <c r="AC373" s="11"/>
      <c r="AD373" s="11"/>
      <c r="AE373" s="11"/>
      <c r="AF373" s="11"/>
      <c r="AG373" s="11"/>
      <c r="AH373" s="11"/>
      <c r="AI373" s="11"/>
      <c r="AJ373" s="11"/>
      <c r="AK373" s="11"/>
      <c r="AL373" s="11"/>
      <c r="AM373" s="11"/>
    </row>
    <row r="374" spans="1:39" ht="14.25" customHeight="1" x14ac:dyDescent="0.25">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c r="AA374" s="11"/>
      <c r="AB374" s="11"/>
      <c r="AC374" s="11"/>
      <c r="AD374" s="11"/>
      <c r="AE374" s="11"/>
      <c r="AF374" s="11"/>
      <c r="AG374" s="11"/>
      <c r="AH374" s="11"/>
      <c r="AI374" s="11"/>
      <c r="AJ374" s="11"/>
      <c r="AK374" s="11"/>
      <c r="AL374" s="11"/>
      <c r="AM374" s="11"/>
    </row>
    <row r="375" spans="1:39" ht="14.25" customHeight="1" x14ac:dyDescent="0.25">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c r="AA375" s="11"/>
      <c r="AB375" s="11"/>
      <c r="AC375" s="11"/>
      <c r="AD375" s="11"/>
      <c r="AE375" s="11"/>
      <c r="AF375" s="11"/>
      <c r="AG375" s="11"/>
      <c r="AH375" s="11"/>
      <c r="AI375" s="11"/>
      <c r="AJ375" s="11"/>
      <c r="AK375" s="11"/>
      <c r="AL375" s="11"/>
      <c r="AM375" s="11"/>
    </row>
    <row r="376" spans="1:39" ht="14.25" customHeight="1" x14ac:dyDescent="0.25">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c r="AA376" s="11"/>
      <c r="AB376" s="11"/>
      <c r="AC376" s="11"/>
      <c r="AD376" s="11"/>
      <c r="AE376" s="11"/>
      <c r="AF376" s="11"/>
      <c r="AG376" s="11"/>
      <c r="AH376" s="11"/>
      <c r="AI376" s="11"/>
      <c r="AJ376" s="11"/>
      <c r="AK376" s="11"/>
      <c r="AL376" s="11"/>
      <c r="AM376" s="11"/>
    </row>
    <row r="377" spans="1:39" ht="14.25" customHeight="1" x14ac:dyDescent="0.25">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c r="AA377" s="11"/>
      <c r="AB377" s="11"/>
      <c r="AC377" s="11"/>
      <c r="AD377" s="11"/>
      <c r="AE377" s="11"/>
      <c r="AF377" s="11"/>
      <c r="AG377" s="11"/>
      <c r="AH377" s="11"/>
      <c r="AI377" s="11"/>
      <c r="AJ377" s="11"/>
      <c r="AK377" s="11"/>
      <c r="AL377" s="11"/>
      <c r="AM377" s="11"/>
    </row>
    <row r="378" spans="1:39" ht="14.25" customHeight="1" x14ac:dyDescent="0.25">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c r="AA378" s="11"/>
      <c r="AB378" s="11"/>
      <c r="AC378" s="11"/>
      <c r="AD378" s="11"/>
      <c r="AE378" s="11"/>
      <c r="AF378" s="11"/>
      <c r="AG378" s="11"/>
      <c r="AH378" s="11"/>
      <c r="AI378" s="11"/>
      <c r="AJ378" s="11"/>
      <c r="AK378" s="11"/>
      <c r="AL378" s="11"/>
      <c r="AM378" s="11"/>
    </row>
    <row r="379" spans="1:39" ht="14.25" customHeight="1" x14ac:dyDescent="0.25">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c r="AA379" s="11"/>
      <c r="AB379" s="11"/>
      <c r="AC379" s="11"/>
      <c r="AD379" s="11"/>
      <c r="AE379" s="11"/>
      <c r="AF379" s="11"/>
      <c r="AG379" s="11"/>
      <c r="AH379" s="11"/>
      <c r="AI379" s="11"/>
      <c r="AJ379" s="11"/>
      <c r="AK379" s="11"/>
      <c r="AL379" s="11"/>
      <c r="AM379" s="11"/>
    </row>
    <row r="380" spans="1:39" ht="14.25" customHeight="1" x14ac:dyDescent="0.25">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c r="AA380" s="11"/>
      <c r="AB380" s="11"/>
      <c r="AC380" s="11"/>
      <c r="AD380" s="11"/>
      <c r="AE380" s="11"/>
      <c r="AF380" s="11"/>
      <c r="AG380" s="11"/>
      <c r="AH380" s="11"/>
      <c r="AI380" s="11"/>
      <c r="AJ380" s="11"/>
      <c r="AK380" s="11"/>
      <c r="AL380" s="11"/>
      <c r="AM380" s="11"/>
    </row>
    <row r="381" spans="1:39" ht="14.25" customHeight="1" x14ac:dyDescent="0.25">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c r="AA381" s="11"/>
      <c r="AB381" s="11"/>
      <c r="AC381" s="11"/>
      <c r="AD381" s="11"/>
      <c r="AE381" s="11"/>
      <c r="AF381" s="11"/>
      <c r="AG381" s="11"/>
      <c r="AH381" s="11"/>
      <c r="AI381" s="11"/>
      <c r="AJ381" s="11"/>
      <c r="AK381" s="11"/>
      <c r="AL381" s="11"/>
      <c r="AM381" s="11"/>
    </row>
    <row r="382" spans="1:39" ht="14.25" customHeight="1" x14ac:dyDescent="0.25">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c r="AA382" s="11"/>
      <c r="AB382" s="11"/>
      <c r="AC382" s="11"/>
      <c r="AD382" s="11"/>
      <c r="AE382" s="11"/>
      <c r="AF382" s="11"/>
      <c r="AG382" s="11"/>
      <c r="AH382" s="11"/>
      <c r="AI382" s="11"/>
      <c r="AJ382" s="11"/>
      <c r="AK382" s="11"/>
      <c r="AL382" s="11"/>
      <c r="AM382" s="11"/>
    </row>
    <row r="383" spans="1:39" ht="14.25" customHeight="1" x14ac:dyDescent="0.25">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c r="AA383" s="11"/>
      <c r="AB383" s="11"/>
      <c r="AC383" s="11"/>
      <c r="AD383" s="11"/>
      <c r="AE383" s="11"/>
      <c r="AF383" s="11"/>
      <c r="AG383" s="11"/>
      <c r="AH383" s="11"/>
      <c r="AI383" s="11"/>
      <c r="AJ383" s="11"/>
      <c r="AK383" s="11"/>
      <c r="AL383" s="11"/>
      <c r="AM383" s="11"/>
    </row>
    <row r="384" spans="1:39" ht="14.25" customHeight="1" x14ac:dyDescent="0.25">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c r="AA384" s="11"/>
      <c r="AB384" s="11"/>
      <c r="AC384" s="11"/>
      <c r="AD384" s="11"/>
      <c r="AE384" s="11"/>
      <c r="AF384" s="11"/>
      <c r="AG384" s="11"/>
      <c r="AH384" s="11"/>
      <c r="AI384" s="11"/>
      <c r="AJ384" s="11"/>
      <c r="AK384" s="11"/>
      <c r="AL384" s="11"/>
      <c r="AM384" s="11"/>
    </row>
    <row r="385" spans="1:39" ht="14.25" customHeight="1" x14ac:dyDescent="0.25">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c r="AA385" s="11"/>
      <c r="AB385" s="11"/>
      <c r="AC385" s="11"/>
      <c r="AD385" s="11"/>
      <c r="AE385" s="11"/>
      <c r="AF385" s="11"/>
      <c r="AG385" s="11"/>
      <c r="AH385" s="11"/>
      <c r="AI385" s="11"/>
      <c r="AJ385" s="11"/>
      <c r="AK385" s="11"/>
      <c r="AL385" s="11"/>
      <c r="AM385" s="11"/>
    </row>
    <row r="386" spans="1:39" ht="14.25" customHeight="1" x14ac:dyDescent="0.25">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c r="AK386" s="11"/>
      <c r="AL386" s="11"/>
      <c r="AM386" s="11"/>
    </row>
    <row r="387" spans="1:39" ht="14.25" customHeight="1" x14ac:dyDescent="0.25">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row>
    <row r="388" spans="1:39" ht="14.25" customHeight="1" x14ac:dyDescent="0.25">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row>
    <row r="389" spans="1:39" ht="14.25" customHeight="1" x14ac:dyDescent="0.25">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row>
    <row r="390" spans="1:39" ht="14.25" customHeight="1" x14ac:dyDescent="0.25">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row>
    <row r="391" spans="1:39" ht="14.25" customHeight="1" x14ac:dyDescent="0.25">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row>
    <row r="392" spans="1:39" ht="14.25" customHeight="1" x14ac:dyDescent="0.25">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row>
    <row r="393" spans="1:39" ht="14.25" customHeight="1" x14ac:dyDescent="0.25">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row>
    <row r="394" spans="1:39" ht="14.25" customHeight="1" x14ac:dyDescent="0.25">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c r="AA394" s="11"/>
      <c r="AB394" s="11"/>
      <c r="AC394" s="11"/>
      <c r="AD394" s="11"/>
      <c r="AE394" s="11"/>
      <c r="AF394" s="11"/>
      <c r="AG394" s="11"/>
      <c r="AH394" s="11"/>
      <c r="AI394" s="11"/>
      <c r="AJ394" s="11"/>
      <c r="AK394" s="11"/>
      <c r="AL394" s="11"/>
      <c r="AM394" s="11"/>
    </row>
    <row r="395" spans="1:39" ht="14.25" customHeight="1" x14ac:dyDescent="0.25">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c r="AA395" s="11"/>
      <c r="AB395" s="11"/>
      <c r="AC395" s="11"/>
      <c r="AD395" s="11"/>
      <c r="AE395" s="11"/>
      <c r="AF395" s="11"/>
      <c r="AG395" s="11"/>
      <c r="AH395" s="11"/>
      <c r="AI395" s="11"/>
      <c r="AJ395" s="11"/>
      <c r="AK395" s="11"/>
      <c r="AL395" s="11"/>
      <c r="AM395" s="11"/>
    </row>
    <row r="396" spans="1:39" ht="14.25" customHeight="1" x14ac:dyDescent="0.25">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c r="AA396" s="11"/>
      <c r="AB396" s="11"/>
      <c r="AC396" s="11"/>
      <c r="AD396" s="11"/>
      <c r="AE396" s="11"/>
      <c r="AF396" s="11"/>
      <c r="AG396" s="11"/>
      <c r="AH396" s="11"/>
      <c r="AI396" s="11"/>
      <c r="AJ396" s="11"/>
      <c r="AK396" s="11"/>
      <c r="AL396" s="11"/>
      <c r="AM396" s="11"/>
    </row>
    <row r="397" spans="1:39" ht="14.25" customHeight="1" x14ac:dyDescent="0.25">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c r="AA397" s="11"/>
      <c r="AB397" s="11"/>
      <c r="AC397" s="11"/>
      <c r="AD397" s="11"/>
      <c r="AE397" s="11"/>
      <c r="AF397" s="11"/>
      <c r="AG397" s="11"/>
      <c r="AH397" s="11"/>
      <c r="AI397" s="11"/>
      <c r="AJ397" s="11"/>
      <c r="AK397" s="11"/>
      <c r="AL397" s="11"/>
      <c r="AM397" s="11"/>
    </row>
    <row r="398" spans="1:39" ht="14.25" customHeight="1" x14ac:dyDescent="0.25">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c r="AA398" s="11"/>
      <c r="AB398" s="11"/>
      <c r="AC398" s="11"/>
      <c r="AD398" s="11"/>
      <c r="AE398" s="11"/>
      <c r="AF398" s="11"/>
      <c r="AG398" s="11"/>
      <c r="AH398" s="11"/>
      <c r="AI398" s="11"/>
      <c r="AJ398" s="11"/>
      <c r="AK398" s="11"/>
      <c r="AL398" s="11"/>
      <c r="AM398" s="11"/>
    </row>
    <row r="399" spans="1:39" ht="14.25" customHeight="1" x14ac:dyDescent="0.25">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c r="AA399" s="11"/>
      <c r="AB399" s="11"/>
      <c r="AC399" s="11"/>
      <c r="AD399" s="11"/>
      <c r="AE399" s="11"/>
      <c r="AF399" s="11"/>
      <c r="AG399" s="11"/>
      <c r="AH399" s="11"/>
      <c r="AI399" s="11"/>
      <c r="AJ399" s="11"/>
      <c r="AK399" s="11"/>
      <c r="AL399" s="11"/>
      <c r="AM399" s="11"/>
    </row>
    <row r="400" spans="1:39" ht="14.25" customHeight="1" x14ac:dyDescent="0.25">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c r="AA400" s="11"/>
      <c r="AB400" s="11"/>
      <c r="AC400" s="11"/>
      <c r="AD400" s="11"/>
      <c r="AE400" s="11"/>
      <c r="AF400" s="11"/>
      <c r="AG400" s="11"/>
      <c r="AH400" s="11"/>
      <c r="AI400" s="11"/>
      <c r="AJ400" s="11"/>
      <c r="AK400" s="11"/>
      <c r="AL400" s="11"/>
      <c r="AM400" s="11"/>
    </row>
    <row r="401" spans="1:39" ht="14.25" customHeight="1" x14ac:dyDescent="0.25">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c r="AA401" s="11"/>
      <c r="AB401" s="11"/>
      <c r="AC401" s="11"/>
      <c r="AD401" s="11"/>
      <c r="AE401" s="11"/>
      <c r="AF401" s="11"/>
      <c r="AG401" s="11"/>
      <c r="AH401" s="11"/>
      <c r="AI401" s="11"/>
      <c r="AJ401" s="11"/>
      <c r="AK401" s="11"/>
      <c r="AL401" s="11"/>
      <c r="AM401" s="11"/>
    </row>
    <row r="402" spans="1:39" ht="14.25" customHeight="1" x14ac:dyDescent="0.25">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c r="AA402" s="11"/>
      <c r="AB402" s="11"/>
      <c r="AC402" s="11"/>
      <c r="AD402" s="11"/>
      <c r="AE402" s="11"/>
      <c r="AF402" s="11"/>
      <c r="AG402" s="11"/>
      <c r="AH402" s="11"/>
      <c r="AI402" s="11"/>
      <c r="AJ402" s="11"/>
      <c r="AK402" s="11"/>
      <c r="AL402" s="11"/>
      <c r="AM402" s="11"/>
    </row>
    <row r="403" spans="1:39" ht="14.25" customHeight="1" x14ac:dyDescent="0.25">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c r="AA403" s="11"/>
      <c r="AB403" s="11"/>
      <c r="AC403" s="11"/>
      <c r="AD403" s="11"/>
      <c r="AE403" s="11"/>
      <c r="AF403" s="11"/>
      <c r="AG403" s="11"/>
      <c r="AH403" s="11"/>
      <c r="AI403" s="11"/>
      <c r="AJ403" s="11"/>
      <c r="AK403" s="11"/>
      <c r="AL403" s="11"/>
      <c r="AM403" s="11"/>
    </row>
    <row r="404" spans="1:39" ht="14.25" customHeight="1" x14ac:dyDescent="0.25">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c r="AA404" s="11"/>
      <c r="AB404" s="11"/>
      <c r="AC404" s="11"/>
      <c r="AD404" s="11"/>
      <c r="AE404" s="11"/>
      <c r="AF404" s="11"/>
      <c r="AG404" s="11"/>
      <c r="AH404" s="11"/>
      <c r="AI404" s="11"/>
      <c r="AJ404" s="11"/>
      <c r="AK404" s="11"/>
      <c r="AL404" s="11"/>
      <c r="AM404" s="11"/>
    </row>
    <row r="405" spans="1:39" ht="14.25" customHeight="1" x14ac:dyDescent="0.25">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c r="AA405" s="11"/>
      <c r="AB405" s="11"/>
      <c r="AC405" s="11"/>
      <c r="AD405" s="11"/>
      <c r="AE405" s="11"/>
      <c r="AF405" s="11"/>
      <c r="AG405" s="11"/>
      <c r="AH405" s="11"/>
      <c r="AI405" s="11"/>
      <c r="AJ405" s="11"/>
      <c r="AK405" s="11"/>
      <c r="AL405" s="11"/>
      <c r="AM405" s="11"/>
    </row>
    <row r="406" spans="1:39" ht="14.25" customHeight="1" x14ac:dyDescent="0.25">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c r="AK406" s="11"/>
      <c r="AL406" s="11"/>
      <c r="AM406" s="11"/>
    </row>
    <row r="407" spans="1:39" ht="14.25" customHeight="1" x14ac:dyDescent="0.25">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c r="AA407" s="11"/>
      <c r="AB407" s="11"/>
      <c r="AC407" s="11"/>
      <c r="AD407" s="11"/>
      <c r="AE407" s="11"/>
      <c r="AF407" s="11"/>
      <c r="AG407" s="11"/>
      <c r="AH407" s="11"/>
      <c r="AI407" s="11"/>
      <c r="AJ407" s="11"/>
      <c r="AK407" s="11"/>
      <c r="AL407" s="11"/>
      <c r="AM407" s="11"/>
    </row>
    <row r="408" spans="1:39" ht="14.25" customHeight="1" x14ac:dyDescent="0.25">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c r="AK408" s="11"/>
      <c r="AL408" s="11"/>
      <c r="AM408" s="11"/>
    </row>
    <row r="409" spans="1:39" ht="14.25" customHeight="1" x14ac:dyDescent="0.25">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c r="AA409" s="11"/>
      <c r="AB409" s="11"/>
      <c r="AC409" s="11"/>
      <c r="AD409" s="11"/>
      <c r="AE409" s="11"/>
      <c r="AF409" s="11"/>
      <c r="AG409" s="11"/>
      <c r="AH409" s="11"/>
      <c r="AI409" s="11"/>
      <c r="AJ409" s="11"/>
      <c r="AK409" s="11"/>
      <c r="AL409" s="11"/>
      <c r="AM409" s="11"/>
    </row>
    <row r="410" spans="1:39" ht="14.25" customHeight="1" x14ac:dyDescent="0.25">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c r="AK410" s="11"/>
      <c r="AL410" s="11"/>
      <c r="AM410" s="11"/>
    </row>
    <row r="411" spans="1:39" ht="14.25" customHeight="1" x14ac:dyDescent="0.25">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c r="AA411" s="11"/>
      <c r="AB411" s="11"/>
      <c r="AC411" s="11"/>
      <c r="AD411" s="11"/>
      <c r="AE411" s="11"/>
      <c r="AF411" s="11"/>
      <c r="AG411" s="11"/>
      <c r="AH411" s="11"/>
      <c r="AI411" s="11"/>
      <c r="AJ411" s="11"/>
      <c r="AK411" s="11"/>
      <c r="AL411" s="11"/>
      <c r="AM411" s="11"/>
    </row>
    <row r="412" spans="1:39" ht="14.25" customHeight="1" x14ac:dyDescent="0.25">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c r="AK412" s="11"/>
      <c r="AL412" s="11"/>
      <c r="AM412" s="11"/>
    </row>
    <row r="413" spans="1:39" ht="14.25" customHeight="1" x14ac:dyDescent="0.25">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c r="AA413" s="11"/>
      <c r="AB413" s="11"/>
      <c r="AC413" s="11"/>
      <c r="AD413" s="11"/>
      <c r="AE413" s="11"/>
      <c r="AF413" s="11"/>
      <c r="AG413" s="11"/>
      <c r="AH413" s="11"/>
      <c r="AI413" s="11"/>
      <c r="AJ413" s="11"/>
      <c r="AK413" s="11"/>
      <c r="AL413" s="11"/>
      <c r="AM413" s="11"/>
    </row>
    <row r="414" spans="1:39" ht="14.25" customHeight="1" x14ac:dyDescent="0.25">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c r="AA414" s="11"/>
      <c r="AB414" s="11"/>
      <c r="AC414" s="11"/>
      <c r="AD414" s="11"/>
      <c r="AE414" s="11"/>
      <c r="AF414" s="11"/>
      <c r="AG414" s="11"/>
      <c r="AH414" s="11"/>
      <c r="AI414" s="11"/>
      <c r="AJ414" s="11"/>
      <c r="AK414" s="11"/>
      <c r="AL414" s="11"/>
      <c r="AM414" s="11"/>
    </row>
    <row r="415" spans="1:39" ht="14.25" customHeight="1" x14ac:dyDescent="0.25">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c r="AA415" s="11"/>
      <c r="AB415" s="11"/>
      <c r="AC415" s="11"/>
      <c r="AD415" s="11"/>
      <c r="AE415" s="11"/>
      <c r="AF415" s="11"/>
      <c r="AG415" s="11"/>
      <c r="AH415" s="11"/>
      <c r="AI415" s="11"/>
      <c r="AJ415" s="11"/>
      <c r="AK415" s="11"/>
      <c r="AL415" s="11"/>
      <c r="AM415" s="11"/>
    </row>
    <row r="416" spans="1:39" ht="14.25" customHeight="1" x14ac:dyDescent="0.25">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c r="AA416" s="11"/>
      <c r="AB416" s="11"/>
      <c r="AC416" s="11"/>
      <c r="AD416" s="11"/>
      <c r="AE416" s="11"/>
      <c r="AF416" s="11"/>
      <c r="AG416" s="11"/>
      <c r="AH416" s="11"/>
      <c r="AI416" s="11"/>
      <c r="AJ416" s="11"/>
      <c r="AK416" s="11"/>
      <c r="AL416" s="11"/>
      <c r="AM416" s="11"/>
    </row>
    <row r="417" spans="1:39" ht="14.25" customHeight="1" x14ac:dyDescent="0.25">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c r="AA417" s="11"/>
      <c r="AB417" s="11"/>
      <c r="AC417" s="11"/>
      <c r="AD417" s="11"/>
      <c r="AE417" s="11"/>
      <c r="AF417" s="11"/>
      <c r="AG417" s="11"/>
      <c r="AH417" s="11"/>
      <c r="AI417" s="11"/>
      <c r="AJ417" s="11"/>
      <c r="AK417" s="11"/>
      <c r="AL417" s="11"/>
      <c r="AM417" s="11"/>
    </row>
    <row r="418" spans="1:39" ht="14.25" customHeight="1" x14ac:dyDescent="0.25">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c r="AA418" s="11"/>
      <c r="AB418" s="11"/>
      <c r="AC418" s="11"/>
      <c r="AD418" s="11"/>
      <c r="AE418" s="11"/>
      <c r="AF418" s="11"/>
      <c r="AG418" s="11"/>
      <c r="AH418" s="11"/>
      <c r="AI418" s="11"/>
      <c r="AJ418" s="11"/>
      <c r="AK418" s="11"/>
      <c r="AL418" s="11"/>
      <c r="AM418" s="11"/>
    </row>
    <row r="419" spans="1:39" ht="14.25" customHeight="1" x14ac:dyDescent="0.25">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c r="AA419" s="11"/>
      <c r="AB419" s="11"/>
      <c r="AC419" s="11"/>
      <c r="AD419" s="11"/>
      <c r="AE419" s="11"/>
      <c r="AF419" s="11"/>
      <c r="AG419" s="11"/>
      <c r="AH419" s="11"/>
      <c r="AI419" s="11"/>
      <c r="AJ419" s="11"/>
      <c r="AK419" s="11"/>
      <c r="AL419" s="11"/>
      <c r="AM419" s="11"/>
    </row>
    <row r="420" spans="1:39" ht="14.25" customHeight="1" x14ac:dyDescent="0.25">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c r="AA420" s="11"/>
      <c r="AB420" s="11"/>
      <c r="AC420" s="11"/>
      <c r="AD420" s="11"/>
      <c r="AE420" s="11"/>
      <c r="AF420" s="11"/>
      <c r="AG420" s="11"/>
      <c r="AH420" s="11"/>
      <c r="AI420" s="11"/>
      <c r="AJ420" s="11"/>
      <c r="AK420" s="11"/>
      <c r="AL420" s="11"/>
      <c r="AM420" s="11"/>
    </row>
    <row r="421" spans="1:39" ht="14.25" customHeight="1" x14ac:dyDescent="0.25">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c r="AA421" s="11"/>
      <c r="AB421" s="11"/>
      <c r="AC421" s="11"/>
      <c r="AD421" s="11"/>
      <c r="AE421" s="11"/>
      <c r="AF421" s="11"/>
      <c r="AG421" s="11"/>
      <c r="AH421" s="11"/>
      <c r="AI421" s="11"/>
      <c r="AJ421" s="11"/>
      <c r="AK421" s="11"/>
      <c r="AL421" s="11"/>
      <c r="AM421" s="11"/>
    </row>
    <row r="422" spans="1:39" ht="14.25" customHeight="1" x14ac:dyDescent="0.25">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c r="AA422" s="11"/>
      <c r="AB422" s="11"/>
      <c r="AC422" s="11"/>
      <c r="AD422" s="11"/>
      <c r="AE422" s="11"/>
      <c r="AF422" s="11"/>
      <c r="AG422" s="11"/>
      <c r="AH422" s="11"/>
      <c r="AI422" s="11"/>
      <c r="AJ422" s="11"/>
      <c r="AK422" s="11"/>
      <c r="AL422" s="11"/>
      <c r="AM422" s="11"/>
    </row>
    <row r="423" spans="1:39" ht="14.25" customHeight="1" x14ac:dyDescent="0.25">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c r="AA423" s="11"/>
      <c r="AB423" s="11"/>
      <c r="AC423" s="11"/>
      <c r="AD423" s="11"/>
      <c r="AE423" s="11"/>
      <c r="AF423" s="11"/>
      <c r="AG423" s="11"/>
      <c r="AH423" s="11"/>
      <c r="AI423" s="11"/>
      <c r="AJ423" s="11"/>
      <c r="AK423" s="11"/>
      <c r="AL423" s="11"/>
      <c r="AM423" s="11"/>
    </row>
    <row r="424" spans="1:39" ht="14.25" customHeight="1" x14ac:dyDescent="0.25">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row>
    <row r="425" spans="1:39" ht="14.25" customHeight="1" x14ac:dyDescent="0.25">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c r="AA425" s="11"/>
      <c r="AB425" s="11"/>
      <c r="AC425" s="11"/>
      <c r="AD425" s="11"/>
      <c r="AE425" s="11"/>
      <c r="AF425" s="11"/>
      <c r="AG425" s="11"/>
      <c r="AH425" s="11"/>
      <c r="AI425" s="11"/>
      <c r="AJ425" s="11"/>
      <c r="AK425" s="11"/>
      <c r="AL425" s="11"/>
      <c r="AM425" s="11"/>
    </row>
    <row r="426" spans="1:39" ht="14.25" customHeight="1" x14ac:dyDescent="0.25">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c r="AA426" s="11"/>
      <c r="AB426" s="11"/>
      <c r="AC426" s="11"/>
      <c r="AD426" s="11"/>
      <c r="AE426" s="11"/>
      <c r="AF426" s="11"/>
      <c r="AG426" s="11"/>
      <c r="AH426" s="11"/>
      <c r="AI426" s="11"/>
      <c r="AJ426" s="11"/>
      <c r="AK426" s="11"/>
      <c r="AL426" s="11"/>
      <c r="AM426" s="11"/>
    </row>
    <row r="427" spans="1:39" ht="14.25" customHeight="1" x14ac:dyDescent="0.25">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row>
    <row r="428" spans="1:39" ht="14.25" customHeight="1" x14ac:dyDescent="0.25">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c r="AA428" s="11"/>
      <c r="AB428" s="11"/>
      <c r="AC428" s="11"/>
      <c r="AD428" s="11"/>
      <c r="AE428" s="11"/>
      <c r="AF428" s="11"/>
      <c r="AG428" s="11"/>
      <c r="AH428" s="11"/>
      <c r="AI428" s="11"/>
      <c r="AJ428" s="11"/>
      <c r="AK428" s="11"/>
      <c r="AL428" s="11"/>
      <c r="AM428" s="11"/>
    </row>
    <row r="429" spans="1:39" ht="14.25" customHeight="1" x14ac:dyDescent="0.25">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c r="AA429" s="11"/>
      <c r="AB429" s="11"/>
      <c r="AC429" s="11"/>
      <c r="AD429" s="11"/>
      <c r="AE429" s="11"/>
      <c r="AF429" s="11"/>
      <c r="AG429" s="11"/>
      <c r="AH429" s="11"/>
      <c r="AI429" s="11"/>
      <c r="AJ429" s="11"/>
      <c r="AK429" s="11"/>
      <c r="AL429" s="11"/>
      <c r="AM429" s="11"/>
    </row>
    <row r="430" spans="1:39" ht="14.25" customHeight="1" x14ac:dyDescent="0.25">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c r="AA430" s="11"/>
      <c r="AB430" s="11"/>
      <c r="AC430" s="11"/>
      <c r="AD430" s="11"/>
      <c r="AE430" s="11"/>
      <c r="AF430" s="11"/>
      <c r="AG430" s="11"/>
      <c r="AH430" s="11"/>
      <c r="AI430" s="11"/>
      <c r="AJ430" s="11"/>
      <c r="AK430" s="11"/>
      <c r="AL430" s="11"/>
      <c r="AM430" s="11"/>
    </row>
    <row r="431" spans="1:39" ht="14.25" customHeight="1" x14ac:dyDescent="0.25">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c r="AA431" s="11"/>
      <c r="AB431" s="11"/>
      <c r="AC431" s="11"/>
      <c r="AD431" s="11"/>
      <c r="AE431" s="11"/>
      <c r="AF431" s="11"/>
      <c r="AG431" s="11"/>
      <c r="AH431" s="11"/>
      <c r="AI431" s="11"/>
      <c r="AJ431" s="11"/>
      <c r="AK431" s="11"/>
      <c r="AL431" s="11"/>
      <c r="AM431" s="11"/>
    </row>
    <row r="432" spans="1:39" ht="14.25" customHeight="1" x14ac:dyDescent="0.25">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c r="AA432" s="11"/>
      <c r="AB432" s="11"/>
      <c r="AC432" s="11"/>
      <c r="AD432" s="11"/>
      <c r="AE432" s="11"/>
      <c r="AF432" s="11"/>
      <c r="AG432" s="11"/>
      <c r="AH432" s="11"/>
      <c r="AI432" s="11"/>
      <c r="AJ432" s="11"/>
      <c r="AK432" s="11"/>
      <c r="AL432" s="11"/>
      <c r="AM432" s="11"/>
    </row>
    <row r="433" spans="1:39" ht="14.25" customHeight="1" x14ac:dyDescent="0.25">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c r="AA433" s="11"/>
      <c r="AB433" s="11"/>
      <c r="AC433" s="11"/>
      <c r="AD433" s="11"/>
      <c r="AE433" s="11"/>
      <c r="AF433" s="11"/>
      <c r="AG433" s="11"/>
      <c r="AH433" s="11"/>
      <c r="AI433" s="11"/>
      <c r="AJ433" s="11"/>
      <c r="AK433" s="11"/>
      <c r="AL433" s="11"/>
      <c r="AM433" s="11"/>
    </row>
    <row r="434" spans="1:39" ht="14.25" customHeight="1" x14ac:dyDescent="0.25">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row>
    <row r="435" spans="1:39" ht="14.25" customHeight="1" x14ac:dyDescent="0.25">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row>
    <row r="436" spans="1:39" ht="14.25" customHeight="1" x14ac:dyDescent="0.25">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row>
    <row r="437" spans="1:39" ht="14.25" customHeight="1" x14ac:dyDescent="0.25">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row>
    <row r="438" spans="1:39" ht="14.25" customHeight="1" x14ac:dyDescent="0.25">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row>
    <row r="439" spans="1:39" ht="14.25" customHeight="1" x14ac:dyDescent="0.25">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row>
    <row r="440" spans="1:39" ht="14.25" customHeight="1" x14ac:dyDescent="0.25">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row>
    <row r="441" spans="1:39" ht="14.25" customHeight="1" x14ac:dyDescent="0.25">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row>
    <row r="442" spans="1:39" ht="14.25" customHeight="1" x14ac:dyDescent="0.25">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row>
    <row r="443" spans="1:39" ht="14.25" customHeight="1" x14ac:dyDescent="0.25">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row>
    <row r="444" spans="1:39" ht="14.25" customHeight="1" x14ac:dyDescent="0.25">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row>
    <row r="445" spans="1:39" ht="14.25" customHeight="1" x14ac:dyDescent="0.25">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row>
    <row r="446" spans="1:39" ht="14.25" customHeight="1" x14ac:dyDescent="0.25">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row>
    <row r="447" spans="1:39" ht="14.25" customHeight="1" x14ac:dyDescent="0.25">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row>
    <row r="448" spans="1:39" ht="14.25" customHeight="1" x14ac:dyDescent="0.25">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row>
    <row r="449" spans="1:39" ht="14.25" customHeight="1" x14ac:dyDescent="0.25">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row>
    <row r="450" spans="1:39" ht="14.25" customHeight="1" x14ac:dyDescent="0.25">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row>
    <row r="451" spans="1:39" ht="14.25" customHeight="1" x14ac:dyDescent="0.25">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row>
    <row r="452" spans="1:39" ht="14.25" customHeight="1" x14ac:dyDescent="0.25">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row>
    <row r="453" spans="1:39" ht="14.25" customHeight="1" x14ac:dyDescent="0.25">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row>
    <row r="454" spans="1:39" ht="14.25" customHeight="1" x14ac:dyDescent="0.25">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row>
    <row r="455" spans="1:39" ht="14.25" customHeight="1" x14ac:dyDescent="0.25">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row>
    <row r="456" spans="1:39" ht="14.25" customHeight="1" x14ac:dyDescent="0.25">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row>
    <row r="457" spans="1:39" ht="14.25" customHeight="1" x14ac:dyDescent="0.25">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row>
    <row r="458" spans="1:39" ht="14.25" customHeight="1" x14ac:dyDescent="0.25">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row>
    <row r="459" spans="1:39" ht="14.25" customHeight="1" x14ac:dyDescent="0.25">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row>
    <row r="460" spans="1:39" ht="14.25" customHeight="1" x14ac:dyDescent="0.25">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row>
    <row r="461" spans="1:39" ht="14.25" customHeight="1" x14ac:dyDescent="0.25">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row>
    <row r="462" spans="1:39" ht="14.25" customHeight="1" x14ac:dyDescent="0.25">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row>
    <row r="463" spans="1:39" ht="14.25" customHeight="1" x14ac:dyDescent="0.25">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row>
    <row r="464" spans="1:39" ht="14.25" customHeight="1" x14ac:dyDescent="0.25">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row>
    <row r="465" spans="1:39" ht="14.25" customHeight="1" x14ac:dyDescent="0.25">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row>
    <row r="466" spans="1:39" ht="14.25" customHeight="1" x14ac:dyDescent="0.25">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row>
    <row r="467" spans="1:39" ht="14.25" customHeight="1" x14ac:dyDescent="0.25">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row>
    <row r="468" spans="1:39" ht="14.25" customHeight="1" x14ac:dyDescent="0.25">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row>
    <row r="469" spans="1:39" ht="14.25" customHeight="1" x14ac:dyDescent="0.25">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row>
    <row r="470" spans="1:39" ht="14.25" customHeight="1" x14ac:dyDescent="0.25">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row>
    <row r="471" spans="1:39" ht="14.25" customHeight="1" x14ac:dyDescent="0.25">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row>
    <row r="472" spans="1:39" ht="14.25" customHeight="1" x14ac:dyDescent="0.25">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row>
    <row r="473" spans="1:39" ht="14.25" customHeight="1" x14ac:dyDescent="0.25">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row>
    <row r="474" spans="1:39" ht="14.25" customHeight="1" x14ac:dyDescent="0.25">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row>
    <row r="475" spans="1:39" ht="14.25" customHeight="1" x14ac:dyDescent="0.25">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row>
    <row r="476" spans="1:39" ht="14.25" customHeight="1" x14ac:dyDescent="0.25">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row>
    <row r="477" spans="1:39" ht="14.25" customHeight="1" x14ac:dyDescent="0.25">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row>
    <row r="478" spans="1:39" ht="14.25" customHeight="1" x14ac:dyDescent="0.25">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row>
    <row r="479" spans="1:39" ht="14.25" customHeight="1" x14ac:dyDescent="0.25">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row>
    <row r="480" spans="1:39" ht="14.25" customHeight="1" x14ac:dyDescent="0.25">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row>
    <row r="481" spans="1:39" ht="14.25" customHeight="1" x14ac:dyDescent="0.25">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row>
    <row r="482" spans="1:39" ht="14.25" customHeight="1" x14ac:dyDescent="0.25">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row>
    <row r="483" spans="1:39" ht="14.25" customHeight="1" x14ac:dyDescent="0.25">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row>
    <row r="484" spans="1:39" ht="14.25" customHeight="1" x14ac:dyDescent="0.25">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row>
    <row r="485" spans="1:39" ht="14.25" customHeight="1" x14ac:dyDescent="0.25">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row>
    <row r="486" spans="1:39" ht="14.25" customHeight="1" x14ac:dyDescent="0.25">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row>
    <row r="487" spans="1:39" ht="14.25" customHeight="1" x14ac:dyDescent="0.25">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row>
    <row r="488" spans="1:39" ht="14.25" customHeight="1" x14ac:dyDescent="0.25">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row>
    <row r="489" spans="1:39" ht="14.25" customHeight="1" x14ac:dyDescent="0.25">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row>
    <row r="490" spans="1:39" ht="14.25" customHeight="1" x14ac:dyDescent="0.25">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row>
    <row r="491" spans="1:39" ht="14.25" customHeight="1" x14ac:dyDescent="0.25">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row>
    <row r="492" spans="1:39" ht="14.25" customHeight="1" x14ac:dyDescent="0.25">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row>
    <row r="493" spans="1:39" ht="14.25" customHeight="1" x14ac:dyDescent="0.25">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row>
    <row r="494" spans="1:39" ht="14.25" customHeight="1" x14ac:dyDescent="0.25">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row>
    <row r="495" spans="1:39" ht="14.25" customHeight="1" x14ac:dyDescent="0.25">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row>
    <row r="496" spans="1:39" ht="14.25" customHeight="1" x14ac:dyDescent="0.25">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row>
    <row r="497" spans="1:39" ht="14.25" customHeight="1" x14ac:dyDescent="0.25">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row>
    <row r="498" spans="1:39" ht="14.25" customHeight="1" x14ac:dyDescent="0.25">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row>
    <row r="499" spans="1:39" ht="14.25" customHeight="1" x14ac:dyDescent="0.25">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row>
    <row r="500" spans="1:39" ht="14.25" customHeight="1" x14ac:dyDescent="0.25">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row>
    <row r="501" spans="1:39" ht="14.25" customHeight="1" x14ac:dyDescent="0.25">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row>
    <row r="502" spans="1:39" ht="14.25" customHeight="1" x14ac:dyDescent="0.25">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row>
    <row r="503" spans="1:39" ht="14.25" customHeight="1" x14ac:dyDescent="0.25">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row>
    <row r="504" spans="1:39" ht="14.25" customHeight="1" x14ac:dyDescent="0.25">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row>
    <row r="505" spans="1:39" ht="14.25" customHeight="1" x14ac:dyDescent="0.25">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row>
    <row r="506" spans="1:39" ht="14.25" customHeight="1" x14ac:dyDescent="0.25">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row>
    <row r="507" spans="1:39" ht="14.25" customHeight="1" x14ac:dyDescent="0.25">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row>
    <row r="508" spans="1:39" ht="14.25" customHeight="1" x14ac:dyDescent="0.25">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row>
    <row r="509" spans="1:39" ht="14.25" customHeight="1" x14ac:dyDescent="0.25">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row>
    <row r="510" spans="1:39" ht="14.25" customHeight="1" x14ac:dyDescent="0.25">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row>
    <row r="511" spans="1:39" ht="14.25" customHeight="1" x14ac:dyDescent="0.25">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row>
    <row r="512" spans="1:39" ht="14.25" customHeight="1" x14ac:dyDescent="0.25">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row>
    <row r="513" spans="1:39" ht="14.25" customHeight="1" x14ac:dyDescent="0.25">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row>
    <row r="514" spans="1:39" ht="14.25" customHeight="1" x14ac:dyDescent="0.25">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row>
    <row r="515" spans="1:39" ht="14.25" customHeight="1" x14ac:dyDescent="0.25">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row>
    <row r="516" spans="1:39" ht="14.25" customHeight="1" x14ac:dyDescent="0.25">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row>
    <row r="517" spans="1:39" ht="14.25" customHeight="1" x14ac:dyDescent="0.25">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row>
    <row r="518" spans="1:39" ht="14.25" customHeight="1" x14ac:dyDescent="0.25">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row>
    <row r="519" spans="1:39" ht="14.25" customHeight="1" x14ac:dyDescent="0.25">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row>
    <row r="520" spans="1:39" ht="14.25" customHeight="1" x14ac:dyDescent="0.25">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row>
    <row r="521" spans="1:39" ht="14.25" customHeight="1" x14ac:dyDescent="0.25">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row>
    <row r="522" spans="1:39" ht="14.25" customHeight="1" x14ac:dyDescent="0.25">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row>
    <row r="523" spans="1:39" ht="14.25" customHeight="1" x14ac:dyDescent="0.25">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row>
    <row r="524" spans="1:39" ht="14.25" customHeight="1" x14ac:dyDescent="0.25">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row>
    <row r="525" spans="1:39" ht="14.25" customHeight="1" x14ac:dyDescent="0.25">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row>
    <row r="526" spans="1:39" ht="14.25" customHeight="1" x14ac:dyDescent="0.25">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row>
    <row r="527" spans="1:39" ht="14.25" customHeight="1" x14ac:dyDescent="0.25">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row>
    <row r="528" spans="1:39" ht="14.25" customHeight="1" x14ac:dyDescent="0.25">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row>
    <row r="529" spans="1:39" ht="14.25" customHeight="1" x14ac:dyDescent="0.25">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row>
    <row r="530" spans="1:39" ht="14.25" customHeight="1" x14ac:dyDescent="0.25">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row>
    <row r="531" spans="1:39" ht="14.25" customHeight="1" x14ac:dyDescent="0.25">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row>
    <row r="532" spans="1:39" ht="14.25" customHeight="1" x14ac:dyDescent="0.25">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row>
    <row r="533" spans="1:39" ht="14.25" customHeight="1" x14ac:dyDescent="0.25">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row>
    <row r="534" spans="1:39" ht="14.25" customHeight="1" x14ac:dyDescent="0.25">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row>
    <row r="535" spans="1:39" ht="14.25" customHeight="1" x14ac:dyDescent="0.25">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row>
    <row r="536" spans="1:39" ht="14.25" customHeight="1" x14ac:dyDescent="0.25">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row>
    <row r="537" spans="1:39" ht="14.25" customHeight="1" x14ac:dyDescent="0.25">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row>
    <row r="538" spans="1:39" ht="14.25" customHeight="1" x14ac:dyDescent="0.25">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row>
    <row r="539" spans="1:39" ht="14.25" customHeight="1" x14ac:dyDescent="0.25">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row>
    <row r="540" spans="1:39" ht="14.25" customHeight="1" x14ac:dyDescent="0.25">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row>
    <row r="541" spans="1:39" ht="14.25" customHeight="1" x14ac:dyDescent="0.25">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row>
    <row r="542" spans="1:39" ht="14.25" customHeight="1" x14ac:dyDescent="0.25">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row>
    <row r="543" spans="1:39" ht="14.25" customHeight="1" x14ac:dyDescent="0.25">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row>
    <row r="544" spans="1:39" ht="14.25" customHeight="1" x14ac:dyDescent="0.25">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row>
    <row r="545" spans="1:39" ht="14.25" customHeight="1" x14ac:dyDescent="0.25">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row>
    <row r="546" spans="1:39" ht="14.25" customHeight="1" x14ac:dyDescent="0.25">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row>
    <row r="547" spans="1:39" ht="14.25" customHeight="1" x14ac:dyDescent="0.25">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row>
    <row r="548" spans="1:39" ht="14.25" customHeight="1" x14ac:dyDescent="0.25">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row>
    <row r="549" spans="1:39" ht="14.25" customHeight="1" x14ac:dyDescent="0.25">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row>
    <row r="550" spans="1:39" ht="14.25" customHeight="1" x14ac:dyDescent="0.25">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row>
    <row r="551" spans="1:39" ht="14.25" customHeight="1" x14ac:dyDescent="0.25">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row>
    <row r="552" spans="1:39" ht="14.25" customHeight="1" x14ac:dyDescent="0.25">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row>
    <row r="553" spans="1:39" ht="14.25" customHeight="1" x14ac:dyDescent="0.25">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row>
    <row r="554" spans="1:39" ht="14.25" customHeight="1" x14ac:dyDescent="0.25">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row>
    <row r="555" spans="1:39" ht="14.25" customHeight="1" x14ac:dyDescent="0.25">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row>
    <row r="556" spans="1:39" ht="14.25" customHeight="1" x14ac:dyDescent="0.25">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row>
    <row r="557" spans="1:39" ht="14.25" customHeight="1" x14ac:dyDescent="0.25">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row>
    <row r="558" spans="1:39" ht="14.25" customHeight="1" x14ac:dyDescent="0.25">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row>
    <row r="559" spans="1:39" ht="14.25" customHeight="1" x14ac:dyDescent="0.25">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row>
    <row r="560" spans="1:39" ht="14.25" customHeight="1" x14ac:dyDescent="0.25">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row>
    <row r="561" spans="1:39" ht="14.25" customHeight="1" x14ac:dyDescent="0.25">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row>
    <row r="562" spans="1:39" ht="14.25" customHeight="1" x14ac:dyDescent="0.25">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row>
    <row r="563" spans="1:39" ht="14.25" customHeight="1" x14ac:dyDescent="0.25">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row>
    <row r="564" spans="1:39" ht="14.25" customHeight="1" x14ac:dyDescent="0.25">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row>
    <row r="565" spans="1:39" ht="14.25" customHeight="1" x14ac:dyDescent="0.25">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row>
    <row r="566" spans="1:39" ht="14.25" customHeight="1" x14ac:dyDescent="0.25">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row>
    <row r="567" spans="1:39" ht="14.25" customHeight="1" x14ac:dyDescent="0.25">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row>
    <row r="568" spans="1:39" ht="14.25" customHeight="1" x14ac:dyDescent="0.25">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row>
    <row r="569" spans="1:39" ht="14.25" customHeight="1" x14ac:dyDescent="0.25">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row>
    <row r="570" spans="1:39" ht="14.25" customHeight="1" x14ac:dyDescent="0.25">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row>
    <row r="571" spans="1:39" ht="14.25" customHeight="1" x14ac:dyDescent="0.25">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row>
    <row r="572" spans="1:39" ht="14.25" customHeight="1" x14ac:dyDescent="0.25">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row>
    <row r="573" spans="1:39" ht="14.25" customHeight="1" x14ac:dyDescent="0.25">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row>
    <row r="574" spans="1:39" ht="14.25" customHeight="1" x14ac:dyDescent="0.25">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row>
    <row r="575" spans="1:39" ht="14.25" customHeight="1" x14ac:dyDescent="0.25">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row>
    <row r="576" spans="1:39" ht="14.25" customHeight="1" x14ac:dyDescent="0.25">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row>
    <row r="577" spans="1:39" ht="14.25" customHeight="1" x14ac:dyDescent="0.25">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row>
    <row r="578" spans="1:39" ht="14.25" customHeight="1" x14ac:dyDescent="0.25">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row>
    <row r="579" spans="1:39" ht="14.25" customHeight="1" x14ac:dyDescent="0.25">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row>
    <row r="580" spans="1:39" ht="14.25" customHeight="1" x14ac:dyDescent="0.25">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row>
    <row r="581" spans="1:39" ht="14.25" customHeight="1" x14ac:dyDescent="0.25">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row>
    <row r="582" spans="1:39" ht="14.25" customHeight="1" x14ac:dyDescent="0.25">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row>
    <row r="583" spans="1:39" ht="14.25" customHeight="1" x14ac:dyDescent="0.25">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row>
    <row r="584" spans="1:39" ht="14.25" customHeight="1" x14ac:dyDescent="0.25">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row>
    <row r="585" spans="1:39" ht="14.25" customHeight="1" x14ac:dyDescent="0.25">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row>
    <row r="586" spans="1:39" ht="14.25" customHeight="1" x14ac:dyDescent="0.25">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row>
    <row r="587" spans="1:39" ht="14.25" customHeight="1" x14ac:dyDescent="0.25">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row>
    <row r="588" spans="1:39" ht="14.25" customHeight="1" x14ac:dyDescent="0.25">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row>
    <row r="589" spans="1:39" ht="14.25" customHeight="1" x14ac:dyDescent="0.25">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row>
    <row r="590" spans="1:39" ht="14.25" customHeight="1" x14ac:dyDescent="0.25">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row>
    <row r="591" spans="1:39" ht="14.25" customHeight="1" x14ac:dyDescent="0.25">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row>
    <row r="592" spans="1:39" ht="14.25" customHeight="1" x14ac:dyDescent="0.25">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row>
    <row r="593" spans="1:39" ht="14.25" customHeight="1" x14ac:dyDescent="0.25">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row>
    <row r="594" spans="1:39" ht="14.25" customHeight="1" x14ac:dyDescent="0.25">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row>
    <row r="595" spans="1:39" ht="14.25" customHeight="1" x14ac:dyDescent="0.25">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row>
    <row r="596" spans="1:39" ht="14.25" customHeight="1" x14ac:dyDescent="0.25">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row>
    <row r="597" spans="1:39" ht="14.25" customHeight="1" x14ac:dyDescent="0.25">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row>
    <row r="598" spans="1:39" ht="14.25" customHeight="1" x14ac:dyDescent="0.25">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row>
    <row r="599" spans="1:39" ht="14.25" customHeight="1" x14ac:dyDescent="0.25">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row>
    <row r="600" spans="1:39" ht="14.25" customHeight="1" x14ac:dyDescent="0.25">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row>
    <row r="601" spans="1:39" ht="14.25" customHeight="1" x14ac:dyDescent="0.25">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row>
    <row r="602" spans="1:39" ht="14.25" customHeight="1" x14ac:dyDescent="0.25">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row>
    <row r="603" spans="1:39" ht="14.25" customHeight="1" x14ac:dyDescent="0.25">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row>
    <row r="604" spans="1:39" ht="14.25" customHeight="1" x14ac:dyDescent="0.25">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row>
    <row r="605" spans="1:39" ht="14.25" customHeight="1" x14ac:dyDescent="0.25">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row>
    <row r="606" spans="1:39" ht="14.25" customHeight="1" x14ac:dyDescent="0.25">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row>
    <row r="607" spans="1:39" ht="14.25" customHeight="1" x14ac:dyDescent="0.2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row>
    <row r="608" spans="1:39" ht="14.25" customHeight="1" x14ac:dyDescent="0.25">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row>
    <row r="609" spans="1:39" ht="14.25" customHeight="1" x14ac:dyDescent="0.25">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row>
    <row r="610" spans="1:39" ht="14.25" customHeight="1" x14ac:dyDescent="0.25">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row>
    <row r="611" spans="1:39" ht="14.25" customHeight="1" x14ac:dyDescent="0.25">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row>
    <row r="612" spans="1:39" ht="14.25" customHeight="1" x14ac:dyDescent="0.25">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row>
    <row r="613" spans="1:39" ht="14.25" customHeight="1" x14ac:dyDescent="0.25">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row>
    <row r="614" spans="1:39" ht="14.25" customHeight="1" x14ac:dyDescent="0.25">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row>
    <row r="615" spans="1:39" ht="14.25" customHeight="1" x14ac:dyDescent="0.25">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row>
    <row r="616" spans="1:39" ht="14.25" customHeight="1" x14ac:dyDescent="0.25">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row>
    <row r="617" spans="1:39" ht="14.25" customHeight="1" x14ac:dyDescent="0.25">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row>
    <row r="618" spans="1:39" ht="14.25" customHeight="1" x14ac:dyDescent="0.25">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row>
    <row r="619" spans="1:39" ht="14.25" customHeight="1" x14ac:dyDescent="0.25">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row>
    <row r="620" spans="1:39" ht="14.25" customHeight="1" x14ac:dyDescent="0.25">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row>
    <row r="621" spans="1:39" ht="14.25" customHeight="1" x14ac:dyDescent="0.25">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row>
    <row r="622" spans="1:39" ht="14.25" customHeight="1" x14ac:dyDescent="0.25">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row>
    <row r="623" spans="1:39" ht="14.25" customHeight="1" x14ac:dyDescent="0.25">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row>
    <row r="624" spans="1:39" ht="14.25" customHeight="1" x14ac:dyDescent="0.25">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row>
    <row r="625" spans="1:39" ht="14.25" customHeight="1" x14ac:dyDescent="0.25">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row>
    <row r="626" spans="1:39" ht="14.25" customHeight="1" x14ac:dyDescent="0.25">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row>
    <row r="627" spans="1:39" ht="14.25" customHeight="1" x14ac:dyDescent="0.25">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row>
    <row r="628" spans="1:39" ht="14.25" customHeight="1" x14ac:dyDescent="0.25">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row>
    <row r="629" spans="1:39" ht="14.25" customHeight="1" x14ac:dyDescent="0.25">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row>
    <row r="630" spans="1:39" ht="14.25" customHeight="1" x14ac:dyDescent="0.25">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row>
    <row r="631" spans="1:39" ht="14.25" customHeight="1" x14ac:dyDescent="0.25">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row>
    <row r="632" spans="1:39" ht="14.25" customHeight="1" x14ac:dyDescent="0.25">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row>
    <row r="633" spans="1:39" ht="14.25" customHeight="1" x14ac:dyDescent="0.25">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row>
    <row r="634" spans="1:39" ht="14.25" customHeight="1" x14ac:dyDescent="0.25">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row>
    <row r="635" spans="1:39" ht="14.25" customHeight="1" x14ac:dyDescent="0.25">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row>
    <row r="636" spans="1:39" ht="14.25" customHeight="1" x14ac:dyDescent="0.25">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row>
    <row r="637" spans="1:39" ht="14.25" customHeight="1" x14ac:dyDescent="0.25">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row>
    <row r="638" spans="1:39" ht="14.25" customHeight="1" x14ac:dyDescent="0.25">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row>
    <row r="639" spans="1:39" ht="14.25" customHeight="1" x14ac:dyDescent="0.25">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row>
    <row r="640" spans="1:39" ht="14.25" customHeight="1" x14ac:dyDescent="0.25">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row>
    <row r="641" spans="1:39" ht="14.25" customHeight="1" x14ac:dyDescent="0.25">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row>
    <row r="642" spans="1:39" ht="14.25" customHeight="1" x14ac:dyDescent="0.25">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row>
    <row r="643" spans="1:39" ht="14.25" customHeight="1" x14ac:dyDescent="0.25">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row>
    <row r="644" spans="1:39" ht="14.25" customHeight="1" x14ac:dyDescent="0.25">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row>
    <row r="645" spans="1:39" ht="14.25" customHeight="1" x14ac:dyDescent="0.25">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row>
    <row r="646" spans="1:39" ht="14.25" customHeight="1" x14ac:dyDescent="0.25">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row>
    <row r="647" spans="1:39" ht="14.25" customHeight="1" x14ac:dyDescent="0.25">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row>
    <row r="648" spans="1:39" ht="14.25" customHeight="1" x14ac:dyDescent="0.25">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row>
    <row r="649" spans="1:39" ht="14.25" customHeight="1" x14ac:dyDescent="0.25">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row>
    <row r="650" spans="1:39" ht="14.25" customHeight="1" x14ac:dyDescent="0.25">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row>
    <row r="651" spans="1:39" ht="14.25" customHeight="1" x14ac:dyDescent="0.25">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row>
    <row r="652" spans="1:39" ht="14.25" customHeight="1" x14ac:dyDescent="0.25">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row>
    <row r="653" spans="1:39" ht="14.25" customHeight="1" x14ac:dyDescent="0.25">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row>
    <row r="654" spans="1:39" ht="14.25" customHeight="1" x14ac:dyDescent="0.25">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row>
    <row r="655" spans="1:39" ht="14.25" customHeight="1" x14ac:dyDescent="0.25">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row>
    <row r="656" spans="1:39" ht="14.25" customHeight="1" x14ac:dyDescent="0.25">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row>
    <row r="657" spans="1:39" ht="14.25" customHeight="1" x14ac:dyDescent="0.25">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row>
    <row r="658" spans="1:39" ht="14.25" customHeight="1" x14ac:dyDescent="0.25">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row>
    <row r="659" spans="1:39" ht="14.25" customHeight="1" x14ac:dyDescent="0.25">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row>
    <row r="660" spans="1:39" ht="14.25" customHeight="1" x14ac:dyDescent="0.25">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row>
    <row r="661" spans="1:39" ht="14.25" customHeight="1" x14ac:dyDescent="0.25">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row>
    <row r="662" spans="1:39" ht="14.25" customHeight="1" x14ac:dyDescent="0.25">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row>
    <row r="663" spans="1:39" ht="14.25" customHeight="1" x14ac:dyDescent="0.25">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row>
    <row r="664" spans="1:39" ht="14.25" customHeight="1" x14ac:dyDescent="0.25">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row>
    <row r="665" spans="1:39" ht="14.25" customHeight="1" x14ac:dyDescent="0.25">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row>
    <row r="666" spans="1:39" ht="14.25" customHeight="1" x14ac:dyDescent="0.25">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row>
    <row r="667" spans="1:39" ht="14.25" customHeight="1" x14ac:dyDescent="0.25">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row>
    <row r="668" spans="1:39" ht="14.25" customHeight="1" x14ac:dyDescent="0.25">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row>
    <row r="669" spans="1:39" ht="14.25" customHeight="1" x14ac:dyDescent="0.25">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row>
    <row r="670" spans="1:39" ht="14.25" customHeight="1" x14ac:dyDescent="0.25">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row>
    <row r="671" spans="1:39" ht="14.25" customHeight="1" x14ac:dyDescent="0.25">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row>
    <row r="672" spans="1:39" ht="14.25" customHeight="1" x14ac:dyDescent="0.25">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row>
    <row r="673" spans="1:39" ht="14.25" customHeight="1" x14ac:dyDescent="0.25">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row>
    <row r="674" spans="1:39" ht="14.25" customHeight="1" x14ac:dyDescent="0.25">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row>
    <row r="675" spans="1:39" ht="14.25" customHeight="1" x14ac:dyDescent="0.25">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row>
    <row r="676" spans="1:39" ht="14.25" customHeight="1" x14ac:dyDescent="0.25">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row>
    <row r="677" spans="1:39" ht="14.25" customHeight="1" x14ac:dyDescent="0.25">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row>
    <row r="678" spans="1:39" ht="14.25" customHeight="1" x14ac:dyDescent="0.25">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row>
    <row r="679" spans="1:39" ht="14.25" customHeight="1" x14ac:dyDescent="0.25">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row>
    <row r="680" spans="1:39" ht="14.25" customHeight="1" x14ac:dyDescent="0.25">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row>
    <row r="681" spans="1:39" ht="14.25" customHeight="1" x14ac:dyDescent="0.25">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row>
    <row r="682" spans="1:39" ht="14.25" customHeight="1" x14ac:dyDescent="0.25">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row>
    <row r="683" spans="1:39" ht="14.25" customHeight="1" x14ac:dyDescent="0.25">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row>
    <row r="684" spans="1:39" ht="14.25" customHeight="1" x14ac:dyDescent="0.25">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row>
    <row r="685" spans="1:39" ht="14.25" customHeight="1" x14ac:dyDescent="0.25">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row>
    <row r="686" spans="1:39" ht="14.25" customHeight="1" x14ac:dyDescent="0.25">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row>
    <row r="687" spans="1:39" ht="14.25" customHeight="1" x14ac:dyDescent="0.25">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row>
    <row r="688" spans="1:39" ht="14.25" customHeight="1" x14ac:dyDescent="0.25">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row>
    <row r="689" spans="1:39" ht="14.25" customHeight="1" x14ac:dyDescent="0.25">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row>
    <row r="690" spans="1:39" ht="14.25" customHeight="1" x14ac:dyDescent="0.25">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row>
    <row r="691" spans="1:39" ht="14.25" customHeight="1" x14ac:dyDescent="0.25">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row>
    <row r="692" spans="1:39" ht="14.25" customHeight="1" x14ac:dyDescent="0.25">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row>
    <row r="693" spans="1:39" ht="14.25" customHeight="1" x14ac:dyDescent="0.25">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row>
    <row r="694" spans="1:39" ht="14.25" customHeight="1" x14ac:dyDescent="0.25">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row>
    <row r="695" spans="1:39" ht="14.25" customHeight="1" x14ac:dyDescent="0.25">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row>
    <row r="696" spans="1:39" ht="14.25" customHeight="1" x14ac:dyDescent="0.25">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row>
    <row r="697" spans="1:39" ht="14.25" customHeight="1" x14ac:dyDescent="0.25">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row>
    <row r="698" spans="1:39" ht="14.25" customHeight="1" x14ac:dyDescent="0.25">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row>
    <row r="699" spans="1:39" ht="14.25" customHeight="1" x14ac:dyDescent="0.25">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row>
    <row r="700" spans="1:39" ht="14.25" customHeight="1" x14ac:dyDescent="0.25">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row>
    <row r="701" spans="1:39" ht="14.25" customHeight="1" x14ac:dyDescent="0.25">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row>
    <row r="702" spans="1:39" ht="14.25" customHeight="1" x14ac:dyDescent="0.25">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row>
    <row r="703" spans="1:39" ht="14.25" customHeight="1" x14ac:dyDescent="0.25">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row>
    <row r="704" spans="1:39" ht="14.25" customHeight="1" x14ac:dyDescent="0.25">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row>
    <row r="705" spans="1:39" ht="14.25" customHeight="1" x14ac:dyDescent="0.25">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row>
    <row r="706" spans="1:39" ht="14.25" customHeight="1" x14ac:dyDescent="0.25">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row>
    <row r="707" spans="1:39" ht="14.25" customHeight="1" x14ac:dyDescent="0.25">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row>
    <row r="708" spans="1:39" ht="14.25" customHeight="1" x14ac:dyDescent="0.25">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row>
    <row r="709" spans="1:39" ht="14.25" customHeight="1" x14ac:dyDescent="0.25">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row>
    <row r="710" spans="1:39" ht="14.25" customHeight="1" x14ac:dyDescent="0.25">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row>
    <row r="711" spans="1:39" ht="14.25" customHeight="1" x14ac:dyDescent="0.25">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row>
    <row r="712" spans="1:39" ht="14.25" customHeight="1" x14ac:dyDescent="0.25">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row>
    <row r="713" spans="1:39" ht="14.25" customHeight="1" x14ac:dyDescent="0.25">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row>
    <row r="714" spans="1:39" ht="14.25" customHeight="1" x14ac:dyDescent="0.25">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row>
    <row r="715" spans="1:39" ht="14.25" customHeight="1" x14ac:dyDescent="0.25">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row>
    <row r="716" spans="1:39" ht="14.25" customHeight="1" x14ac:dyDescent="0.25">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row>
    <row r="717" spans="1:39" ht="14.25" customHeight="1" x14ac:dyDescent="0.25">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row>
    <row r="718" spans="1:39" ht="14.25" customHeight="1" x14ac:dyDescent="0.25">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row>
    <row r="719" spans="1:39" ht="14.25" customHeight="1" x14ac:dyDescent="0.25">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row>
    <row r="720" spans="1:39" ht="14.25" customHeight="1" x14ac:dyDescent="0.25">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row>
    <row r="721" spans="1:39" ht="14.25" customHeight="1" x14ac:dyDescent="0.25">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row>
    <row r="722" spans="1:39" ht="14.25" customHeight="1" x14ac:dyDescent="0.25">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row>
    <row r="723" spans="1:39" ht="14.25" customHeight="1" x14ac:dyDescent="0.25">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row>
    <row r="724" spans="1:39" ht="14.25" customHeight="1" x14ac:dyDescent="0.25">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row>
    <row r="725" spans="1:39" ht="14.25" customHeight="1" x14ac:dyDescent="0.25">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row>
    <row r="726" spans="1:39" ht="14.25" customHeight="1" x14ac:dyDescent="0.25">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row>
    <row r="727" spans="1:39" ht="14.25" customHeight="1" x14ac:dyDescent="0.25">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row>
    <row r="728" spans="1:39" ht="14.25" customHeight="1" x14ac:dyDescent="0.25">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row>
    <row r="729" spans="1:39" ht="14.25" customHeight="1" x14ac:dyDescent="0.25">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row>
    <row r="730" spans="1:39" ht="14.25" customHeight="1" x14ac:dyDescent="0.25">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row>
    <row r="731" spans="1:39" ht="14.25" customHeight="1" x14ac:dyDescent="0.25">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row>
    <row r="732" spans="1:39" ht="14.25" customHeight="1" x14ac:dyDescent="0.25">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row>
    <row r="733" spans="1:39" ht="14.25" customHeight="1" x14ac:dyDescent="0.25">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row>
    <row r="734" spans="1:39" ht="14.25" customHeight="1" x14ac:dyDescent="0.25">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row>
    <row r="735" spans="1:39" ht="14.25" customHeight="1" x14ac:dyDescent="0.25">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row>
    <row r="736" spans="1:39" ht="14.25" customHeight="1" x14ac:dyDescent="0.25">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row>
    <row r="737" spans="1:39" ht="14.25" customHeight="1" x14ac:dyDescent="0.25">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row>
    <row r="738" spans="1:39" ht="14.25" customHeight="1" x14ac:dyDescent="0.25">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row>
    <row r="739" spans="1:39" ht="14.25" customHeight="1" x14ac:dyDescent="0.25">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row>
    <row r="740" spans="1:39" ht="14.25" customHeight="1" x14ac:dyDescent="0.25">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row>
    <row r="741" spans="1:39" ht="14.25" customHeight="1" x14ac:dyDescent="0.25">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row>
    <row r="742" spans="1:39" ht="14.25" customHeight="1" x14ac:dyDescent="0.25">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row>
    <row r="743" spans="1:39" ht="14.25" customHeight="1" x14ac:dyDescent="0.25">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row>
    <row r="744" spans="1:39" ht="14.25" customHeight="1" x14ac:dyDescent="0.25">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row>
    <row r="745" spans="1:39" ht="14.25" customHeight="1" x14ac:dyDescent="0.25">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row>
    <row r="746" spans="1:39" ht="14.25" customHeight="1" x14ac:dyDescent="0.25">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row>
    <row r="747" spans="1:39" ht="14.25" customHeight="1" x14ac:dyDescent="0.25">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row>
    <row r="748" spans="1:39" ht="14.25" customHeight="1" x14ac:dyDescent="0.25">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row>
    <row r="749" spans="1:39" ht="14.25" customHeight="1" x14ac:dyDescent="0.25">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row>
    <row r="750" spans="1:39" ht="14.25" customHeight="1" x14ac:dyDescent="0.25">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row>
    <row r="751" spans="1:39" ht="14.25" customHeight="1" x14ac:dyDescent="0.25">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row>
    <row r="752" spans="1:39" ht="14.25" customHeight="1" x14ac:dyDescent="0.25">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row>
    <row r="753" spans="1:39" ht="14.25" customHeight="1" x14ac:dyDescent="0.25">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row>
    <row r="754" spans="1:39" ht="14.25" customHeight="1" x14ac:dyDescent="0.25">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row>
    <row r="755" spans="1:39" ht="14.25" customHeight="1" x14ac:dyDescent="0.25">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row>
    <row r="756" spans="1:39" ht="14.25" customHeight="1" x14ac:dyDescent="0.25">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row>
    <row r="757" spans="1:39" ht="14.25" customHeight="1" x14ac:dyDescent="0.25">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row>
    <row r="758" spans="1:39" ht="14.25" customHeight="1" x14ac:dyDescent="0.25">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row>
    <row r="759" spans="1:39" ht="14.25" customHeight="1" x14ac:dyDescent="0.25">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row>
    <row r="760" spans="1:39" ht="14.25" customHeight="1" x14ac:dyDescent="0.25">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row>
    <row r="761" spans="1:39" ht="14.25" customHeight="1" x14ac:dyDescent="0.25">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row>
    <row r="762" spans="1:39" ht="14.25" customHeight="1" x14ac:dyDescent="0.25">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row>
    <row r="763" spans="1:39" ht="14.25" customHeight="1" x14ac:dyDescent="0.25">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row>
    <row r="764" spans="1:39" ht="14.25" customHeight="1" x14ac:dyDescent="0.25">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c r="AA764" s="11"/>
      <c r="AB764" s="11"/>
      <c r="AC764" s="11"/>
      <c r="AD764" s="11"/>
      <c r="AE764" s="11"/>
      <c r="AF764" s="11"/>
      <c r="AG764" s="11"/>
      <c r="AH764" s="11"/>
      <c r="AI764" s="11"/>
      <c r="AJ764" s="11"/>
      <c r="AK764" s="11"/>
      <c r="AL764" s="11"/>
      <c r="AM764" s="11"/>
    </row>
    <row r="765" spans="1:39" ht="14.25" customHeight="1" x14ac:dyDescent="0.25">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c r="AA765" s="11"/>
      <c r="AB765" s="11"/>
      <c r="AC765" s="11"/>
      <c r="AD765" s="11"/>
      <c r="AE765" s="11"/>
      <c r="AF765" s="11"/>
      <c r="AG765" s="11"/>
      <c r="AH765" s="11"/>
      <c r="AI765" s="11"/>
      <c r="AJ765" s="11"/>
      <c r="AK765" s="11"/>
      <c r="AL765" s="11"/>
      <c r="AM765" s="11"/>
    </row>
    <row r="766" spans="1:39" ht="14.25" customHeight="1" x14ac:dyDescent="0.25">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c r="AA766" s="11"/>
      <c r="AB766" s="11"/>
      <c r="AC766" s="11"/>
      <c r="AD766" s="11"/>
      <c r="AE766" s="11"/>
      <c r="AF766" s="11"/>
      <c r="AG766" s="11"/>
      <c r="AH766" s="11"/>
      <c r="AI766" s="11"/>
      <c r="AJ766" s="11"/>
      <c r="AK766" s="11"/>
      <c r="AL766" s="11"/>
      <c r="AM766" s="11"/>
    </row>
    <row r="767" spans="1:39" ht="14.25" customHeight="1" x14ac:dyDescent="0.25">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c r="AA767" s="11"/>
      <c r="AB767" s="11"/>
      <c r="AC767" s="11"/>
      <c r="AD767" s="11"/>
      <c r="AE767" s="11"/>
      <c r="AF767" s="11"/>
      <c r="AG767" s="11"/>
      <c r="AH767" s="11"/>
      <c r="AI767" s="11"/>
      <c r="AJ767" s="11"/>
      <c r="AK767" s="11"/>
      <c r="AL767" s="11"/>
      <c r="AM767" s="11"/>
    </row>
    <row r="768" spans="1:39" ht="14.25" customHeight="1" x14ac:dyDescent="0.25">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c r="AA768" s="11"/>
      <c r="AB768" s="11"/>
      <c r="AC768" s="11"/>
      <c r="AD768" s="11"/>
      <c r="AE768" s="11"/>
      <c r="AF768" s="11"/>
      <c r="AG768" s="11"/>
      <c r="AH768" s="11"/>
      <c r="AI768" s="11"/>
      <c r="AJ768" s="11"/>
      <c r="AK768" s="11"/>
      <c r="AL768" s="11"/>
      <c r="AM768" s="11"/>
    </row>
    <row r="769" spans="1:39" ht="14.25" customHeight="1" x14ac:dyDescent="0.25">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c r="AA769" s="11"/>
      <c r="AB769" s="11"/>
      <c r="AC769" s="11"/>
      <c r="AD769" s="11"/>
      <c r="AE769" s="11"/>
      <c r="AF769" s="11"/>
      <c r="AG769" s="11"/>
      <c r="AH769" s="11"/>
      <c r="AI769" s="11"/>
      <c r="AJ769" s="11"/>
      <c r="AK769" s="11"/>
      <c r="AL769" s="11"/>
      <c r="AM769" s="11"/>
    </row>
    <row r="770" spans="1:39" ht="14.25" customHeight="1" x14ac:dyDescent="0.25">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c r="AA770" s="11"/>
      <c r="AB770" s="11"/>
      <c r="AC770" s="11"/>
      <c r="AD770" s="11"/>
      <c r="AE770" s="11"/>
      <c r="AF770" s="11"/>
      <c r="AG770" s="11"/>
      <c r="AH770" s="11"/>
      <c r="AI770" s="11"/>
      <c r="AJ770" s="11"/>
      <c r="AK770" s="11"/>
      <c r="AL770" s="11"/>
      <c r="AM770" s="11"/>
    </row>
    <row r="771" spans="1:39" ht="14.25" customHeight="1" x14ac:dyDescent="0.25">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c r="AA771" s="11"/>
      <c r="AB771" s="11"/>
      <c r="AC771" s="11"/>
      <c r="AD771" s="11"/>
      <c r="AE771" s="11"/>
      <c r="AF771" s="11"/>
      <c r="AG771" s="11"/>
      <c r="AH771" s="11"/>
      <c r="AI771" s="11"/>
      <c r="AJ771" s="11"/>
      <c r="AK771" s="11"/>
      <c r="AL771" s="11"/>
      <c r="AM771" s="11"/>
    </row>
    <row r="772" spans="1:39" ht="14.25" customHeight="1" x14ac:dyDescent="0.25">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c r="AA772" s="11"/>
      <c r="AB772" s="11"/>
      <c r="AC772" s="11"/>
      <c r="AD772" s="11"/>
      <c r="AE772" s="11"/>
      <c r="AF772" s="11"/>
      <c r="AG772" s="11"/>
      <c r="AH772" s="11"/>
      <c r="AI772" s="11"/>
      <c r="AJ772" s="11"/>
      <c r="AK772" s="11"/>
      <c r="AL772" s="11"/>
      <c r="AM772" s="11"/>
    </row>
    <row r="773" spans="1:39" ht="14.25" customHeight="1" x14ac:dyDescent="0.25">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c r="AA773" s="11"/>
      <c r="AB773" s="11"/>
      <c r="AC773" s="11"/>
      <c r="AD773" s="11"/>
      <c r="AE773" s="11"/>
      <c r="AF773" s="11"/>
      <c r="AG773" s="11"/>
      <c r="AH773" s="11"/>
      <c r="AI773" s="11"/>
      <c r="AJ773" s="11"/>
      <c r="AK773" s="11"/>
      <c r="AL773" s="11"/>
      <c r="AM773" s="11"/>
    </row>
    <row r="774" spans="1:39" ht="14.25" customHeight="1" x14ac:dyDescent="0.25">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c r="AA774" s="11"/>
      <c r="AB774" s="11"/>
      <c r="AC774" s="11"/>
      <c r="AD774" s="11"/>
      <c r="AE774" s="11"/>
      <c r="AF774" s="11"/>
      <c r="AG774" s="11"/>
      <c r="AH774" s="11"/>
      <c r="AI774" s="11"/>
      <c r="AJ774" s="11"/>
      <c r="AK774" s="11"/>
      <c r="AL774" s="11"/>
      <c r="AM774" s="11"/>
    </row>
    <row r="775" spans="1:39" ht="14.25" customHeight="1" x14ac:dyDescent="0.25">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c r="AA775" s="11"/>
      <c r="AB775" s="11"/>
      <c r="AC775" s="11"/>
      <c r="AD775" s="11"/>
      <c r="AE775" s="11"/>
      <c r="AF775" s="11"/>
      <c r="AG775" s="11"/>
      <c r="AH775" s="11"/>
      <c r="AI775" s="11"/>
      <c r="AJ775" s="11"/>
      <c r="AK775" s="11"/>
      <c r="AL775" s="11"/>
      <c r="AM775" s="11"/>
    </row>
    <row r="776" spans="1:39" ht="14.25" customHeight="1" x14ac:dyDescent="0.25">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c r="AA776" s="11"/>
      <c r="AB776" s="11"/>
      <c r="AC776" s="11"/>
      <c r="AD776" s="11"/>
      <c r="AE776" s="11"/>
      <c r="AF776" s="11"/>
      <c r="AG776" s="11"/>
      <c r="AH776" s="11"/>
      <c r="AI776" s="11"/>
      <c r="AJ776" s="11"/>
      <c r="AK776" s="11"/>
      <c r="AL776" s="11"/>
      <c r="AM776" s="11"/>
    </row>
    <row r="777" spans="1:39" ht="14.25" customHeight="1" x14ac:dyDescent="0.25">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c r="AA777" s="11"/>
      <c r="AB777" s="11"/>
      <c r="AC777" s="11"/>
      <c r="AD777" s="11"/>
      <c r="AE777" s="11"/>
      <c r="AF777" s="11"/>
      <c r="AG777" s="11"/>
      <c r="AH777" s="11"/>
      <c r="AI777" s="11"/>
      <c r="AJ777" s="11"/>
      <c r="AK777" s="11"/>
      <c r="AL777" s="11"/>
      <c r="AM777" s="11"/>
    </row>
    <row r="778" spans="1:39" ht="14.25" customHeight="1" x14ac:dyDescent="0.25">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c r="AA778" s="11"/>
      <c r="AB778" s="11"/>
      <c r="AC778" s="11"/>
      <c r="AD778" s="11"/>
      <c r="AE778" s="11"/>
      <c r="AF778" s="11"/>
      <c r="AG778" s="11"/>
      <c r="AH778" s="11"/>
      <c r="AI778" s="11"/>
      <c r="AJ778" s="11"/>
      <c r="AK778" s="11"/>
      <c r="AL778" s="11"/>
      <c r="AM778" s="11"/>
    </row>
    <row r="779" spans="1:39" ht="14.25" customHeight="1" x14ac:dyDescent="0.25">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c r="AA779" s="11"/>
      <c r="AB779" s="11"/>
      <c r="AC779" s="11"/>
      <c r="AD779" s="11"/>
      <c r="AE779" s="11"/>
      <c r="AF779" s="11"/>
      <c r="AG779" s="11"/>
      <c r="AH779" s="11"/>
      <c r="AI779" s="11"/>
      <c r="AJ779" s="11"/>
      <c r="AK779" s="11"/>
      <c r="AL779" s="11"/>
      <c r="AM779" s="11"/>
    </row>
    <row r="780" spans="1:39" ht="14.25" customHeight="1" x14ac:dyDescent="0.25">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c r="AA780" s="11"/>
      <c r="AB780" s="11"/>
      <c r="AC780" s="11"/>
      <c r="AD780" s="11"/>
      <c r="AE780" s="11"/>
      <c r="AF780" s="11"/>
      <c r="AG780" s="11"/>
      <c r="AH780" s="11"/>
      <c r="AI780" s="11"/>
      <c r="AJ780" s="11"/>
      <c r="AK780" s="11"/>
      <c r="AL780" s="11"/>
      <c r="AM780" s="11"/>
    </row>
    <row r="781" spans="1:39" ht="14.25" customHeight="1" x14ac:dyDescent="0.25">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c r="AA781" s="11"/>
      <c r="AB781" s="11"/>
      <c r="AC781" s="11"/>
      <c r="AD781" s="11"/>
      <c r="AE781" s="11"/>
      <c r="AF781" s="11"/>
      <c r="AG781" s="11"/>
      <c r="AH781" s="11"/>
      <c r="AI781" s="11"/>
      <c r="AJ781" s="11"/>
      <c r="AK781" s="11"/>
      <c r="AL781" s="11"/>
      <c r="AM781" s="11"/>
    </row>
    <row r="782" spans="1:39" ht="14.25" customHeight="1" x14ac:dyDescent="0.25">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c r="AA782" s="11"/>
      <c r="AB782" s="11"/>
      <c r="AC782" s="11"/>
      <c r="AD782" s="11"/>
      <c r="AE782" s="11"/>
      <c r="AF782" s="11"/>
      <c r="AG782" s="11"/>
      <c r="AH782" s="11"/>
      <c r="AI782" s="11"/>
      <c r="AJ782" s="11"/>
      <c r="AK782" s="11"/>
      <c r="AL782" s="11"/>
      <c r="AM782" s="11"/>
    </row>
    <row r="783" spans="1:39" ht="14.25" customHeight="1" x14ac:dyDescent="0.25">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c r="AA783" s="11"/>
      <c r="AB783" s="11"/>
      <c r="AC783" s="11"/>
      <c r="AD783" s="11"/>
      <c r="AE783" s="11"/>
      <c r="AF783" s="11"/>
      <c r="AG783" s="11"/>
      <c r="AH783" s="11"/>
      <c r="AI783" s="11"/>
      <c r="AJ783" s="11"/>
      <c r="AK783" s="11"/>
      <c r="AL783" s="11"/>
      <c r="AM783" s="11"/>
    </row>
    <row r="784" spans="1:39" ht="14.25" customHeight="1" x14ac:dyDescent="0.25">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c r="AA784" s="11"/>
      <c r="AB784" s="11"/>
      <c r="AC784" s="11"/>
      <c r="AD784" s="11"/>
      <c r="AE784" s="11"/>
      <c r="AF784" s="11"/>
      <c r="AG784" s="11"/>
      <c r="AH784" s="11"/>
      <c r="AI784" s="11"/>
      <c r="AJ784" s="11"/>
      <c r="AK784" s="11"/>
      <c r="AL784" s="11"/>
      <c r="AM784" s="11"/>
    </row>
    <row r="785" spans="1:39" ht="14.25" customHeight="1" x14ac:dyDescent="0.25">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c r="AA785" s="11"/>
      <c r="AB785" s="11"/>
      <c r="AC785" s="11"/>
      <c r="AD785" s="11"/>
      <c r="AE785" s="11"/>
      <c r="AF785" s="11"/>
      <c r="AG785" s="11"/>
      <c r="AH785" s="11"/>
      <c r="AI785" s="11"/>
      <c r="AJ785" s="11"/>
      <c r="AK785" s="11"/>
      <c r="AL785" s="11"/>
      <c r="AM785" s="11"/>
    </row>
    <row r="786" spans="1:39" ht="14.25" customHeight="1" x14ac:dyDescent="0.25">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c r="AA786" s="11"/>
      <c r="AB786" s="11"/>
      <c r="AC786" s="11"/>
      <c r="AD786" s="11"/>
      <c r="AE786" s="11"/>
      <c r="AF786" s="11"/>
      <c r="AG786" s="11"/>
      <c r="AH786" s="11"/>
      <c r="AI786" s="11"/>
      <c r="AJ786" s="11"/>
      <c r="AK786" s="11"/>
      <c r="AL786" s="11"/>
      <c r="AM786" s="11"/>
    </row>
    <row r="787" spans="1:39" ht="14.25" customHeight="1" x14ac:dyDescent="0.25">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c r="AA787" s="11"/>
      <c r="AB787" s="11"/>
      <c r="AC787" s="11"/>
      <c r="AD787" s="11"/>
      <c r="AE787" s="11"/>
      <c r="AF787" s="11"/>
      <c r="AG787" s="11"/>
      <c r="AH787" s="11"/>
      <c r="AI787" s="11"/>
      <c r="AJ787" s="11"/>
      <c r="AK787" s="11"/>
      <c r="AL787" s="11"/>
      <c r="AM787" s="11"/>
    </row>
    <row r="788" spans="1:39" ht="14.25" customHeight="1" x14ac:dyDescent="0.25">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c r="AA788" s="11"/>
      <c r="AB788" s="11"/>
      <c r="AC788" s="11"/>
      <c r="AD788" s="11"/>
      <c r="AE788" s="11"/>
      <c r="AF788" s="11"/>
      <c r="AG788" s="11"/>
      <c r="AH788" s="11"/>
      <c r="AI788" s="11"/>
      <c r="AJ788" s="11"/>
      <c r="AK788" s="11"/>
      <c r="AL788" s="11"/>
      <c r="AM788" s="11"/>
    </row>
    <row r="789" spans="1:39" ht="14.25" customHeight="1" x14ac:dyDescent="0.25">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c r="AA789" s="11"/>
      <c r="AB789" s="11"/>
      <c r="AC789" s="11"/>
      <c r="AD789" s="11"/>
      <c r="AE789" s="11"/>
      <c r="AF789" s="11"/>
      <c r="AG789" s="11"/>
      <c r="AH789" s="11"/>
      <c r="AI789" s="11"/>
      <c r="AJ789" s="11"/>
      <c r="AK789" s="11"/>
      <c r="AL789" s="11"/>
      <c r="AM789" s="11"/>
    </row>
    <row r="790" spans="1:39" ht="14.25" customHeight="1" x14ac:dyDescent="0.25">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c r="AA790" s="11"/>
      <c r="AB790" s="11"/>
      <c r="AC790" s="11"/>
      <c r="AD790" s="11"/>
      <c r="AE790" s="11"/>
      <c r="AF790" s="11"/>
      <c r="AG790" s="11"/>
      <c r="AH790" s="11"/>
      <c r="AI790" s="11"/>
      <c r="AJ790" s="11"/>
      <c r="AK790" s="11"/>
      <c r="AL790" s="11"/>
      <c r="AM790" s="11"/>
    </row>
    <row r="791" spans="1:39" ht="14.25" customHeight="1" x14ac:dyDescent="0.25">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c r="AA791" s="11"/>
      <c r="AB791" s="11"/>
      <c r="AC791" s="11"/>
      <c r="AD791" s="11"/>
      <c r="AE791" s="11"/>
      <c r="AF791" s="11"/>
      <c r="AG791" s="11"/>
      <c r="AH791" s="11"/>
      <c r="AI791" s="11"/>
      <c r="AJ791" s="11"/>
      <c r="AK791" s="11"/>
      <c r="AL791" s="11"/>
      <c r="AM791" s="11"/>
    </row>
    <row r="792" spans="1:39" ht="14.25" customHeight="1" x14ac:dyDescent="0.25">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c r="AA792" s="11"/>
      <c r="AB792" s="11"/>
      <c r="AC792" s="11"/>
      <c r="AD792" s="11"/>
      <c r="AE792" s="11"/>
      <c r="AF792" s="11"/>
      <c r="AG792" s="11"/>
      <c r="AH792" s="11"/>
      <c r="AI792" s="11"/>
      <c r="AJ792" s="11"/>
      <c r="AK792" s="11"/>
      <c r="AL792" s="11"/>
      <c r="AM792" s="11"/>
    </row>
    <row r="793" spans="1:39" ht="14.25" customHeight="1" x14ac:dyDescent="0.25">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c r="AA793" s="11"/>
      <c r="AB793" s="11"/>
      <c r="AC793" s="11"/>
      <c r="AD793" s="11"/>
      <c r="AE793" s="11"/>
      <c r="AF793" s="11"/>
      <c r="AG793" s="11"/>
      <c r="AH793" s="11"/>
      <c r="AI793" s="11"/>
      <c r="AJ793" s="11"/>
      <c r="AK793" s="11"/>
      <c r="AL793" s="11"/>
      <c r="AM793" s="11"/>
    </row>
    <row r="794" spans="1:39" ht="14.25" customHeight="1" x14ac:dyDescent="0.25">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c r="AA794" s="11"/>
      <c r="AB794" s="11"/>
      <c r="AC794" s="11"/>
      <c r="AD794" s="11"/>
      <c r="AE794" s="11"/>
      <c r="AF794" s="11"/>
      <c r="AG794" s="11"/>
      <c r="AH794" s="11"/>
      <c r="AI794" s="11"/>
      <c r="AJ794" s="11"/>
      <c r="AK794" s="11"/>
      <c r="AL794" s="11"/>
      <c r="AM794" s="11"/>
    </row>
    <row r="795" spans="1:39" ht="14.25" customHeight="1" x14ac:dyDescent="0.25">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c r="AA795" s="11"/>
      <c r="AB795" s="11"/>
      <c r="AC795" s="11"/>
      <c r="AD795" s="11"/>
      <c r="AE795" s="11"/>
      <c r="AF795" s="11"/>
      <c r="AG795" s="11"/>
      <c r="AH795" s="11"/>
      <c r="AI795" s="11"/>
      <c r="AJ795" s="11"/>
      <c r="AK795" s="11"/>
      <c r="AL795" s="11"/>
      <c r="AM795" s="11"/>
    </row>
    <row r="796" spans="1:39" ht="14.25" customHeight="1" x14ac:dyDescent="0.25">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c r="AA796" s="11"/>
      <c r="AB796" s="11"/>
      <c r="AC796" s="11"/>
      <c r="AD796" s="11"/>
      <c r="AE796" s="11"/>
      <c r="AF796" s="11"/>
      <c r="AG796" s="11"/>
      <c r="AH796" s="11"/>
      <c r="AI796" s="11"/>
      <c r="AJ796" s="11"/>
      <c r="AK796" s="11"/>
      <c r="AL796" s="11"/>
      <c r="AM796" s="11"/>
    </row>
    <row r="797" spans="1:39" ht="14.25" customHeight="1" x14ac:dyDescent="0.25">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c r="AA797" s="11"/>
      <c r="AB797" s="11"/>
      <c r="AC797" s="11"/>
      <c r="AD797" s="11"/>
      <c r="AE797" s="11"/>
      <c r="AF797" s="11"/>
      <c r="AG797" s="11"/>
      <c r="AH797" s="11"/>
      <c r="AI797" s="11"/>
      <c r="AJ797" s="11"/>
      <c r="AK797" s="11"/>
      <c r="AL797" s="11"/>
      <c r="AM797" s="11"/>
    </row>
    <row r="798" spans="1:39" ht="14.25" customHeight="1" x14ac:dyDescent="0.25">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c r="AA798" s="11"/>
      <c r="AB798" s="11"/>
      <c r="AC798" s="11"/>
      <c r="AD798" s="11"/>
      <c r="AE798" s="11"/>
      <c r="AF798" s="11"/>
      <c r="AG798" s="11"/>
      <c r="AH798" s="11"/>
      <c r="AI798" s="11"/>
      <c r="AJ798" s="11"/>
      <c r="AK798" s="11"/>
      <c r="AL798" s="11"/>
      <c r="AM798" s="11"/>
    </row>
    <row r="799" spans="1:39" ht="14.25" customHeight="1" x14ac:dyDescent="0.25">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c r="AA799" s="11"/>
      <c r="AB799" s="11"/>
      <c r="AC799" s="11"/>
      <c r="AD799" s="11"/>
      <c r="AE799" s="11"/>
      <c r="AF799" s="11"/>
      <c r="AG799" s="11"/>
      <c r="AH799" s="11"/>
      <c r="AI799" s="11"/>
      <c r="AJ799" s="11"/>
      <c r="AK799" s="11"/>
      <c r="AL799" s="11"/>
      <c r="AM799" s="11"/>
    </row>
    <row r="800" spans="1:39" ht="14.25" customHeight="1" x14ac:dyDescent="0.25">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c r="AA800" s="11"/>
      <c r="AB800" s="11"/>
      <c r="AC800" s="11"/>
      <c r="AD800" s="11"/>
      <c r="AE800" s="11"/>
      <c r="AF800" s="11"/>
      <c r="AG800" s="11"/>
      <c r="AH800" s="11"/>
      <c r="AI800" s="11"/>
      <c r="AJ800" s="11"/>
      <c r="AK800" s="11"/>
      <c r="AL800" s="11"/>
      <c r="AM800" s="11"/>
    </row>
    <row r="801" spans="1:39" ht="14.25" customHeight="1" x14ac:dyDescent="0.25">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c r="AA801" s="11"/>
      <c r="AB801" s="11"/>
      <c r="AC801" s="11"/>
      <c r="AD801" s="11"/>
      <c r="AE801" s="11"/>
      <c r="AF801" s="11"/>
      <c r="AG801" s="11"/>
      <c r="AH801" s="11"/>
      <c r="AI801" s="11"/>
      <c r="AJ801" s="11"/>
      <c r="AK801" s="11"/>
      <c r="AL801" s="11"/>
      <c r="AM801" s="11"/>
    </row>
    <row r="802" spans="1:39" ht="14.25" customHeight="1" x14ac:dyDescent="0.25">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c r="AA802" s="11"/>
      <c r="AB802" s="11"/>
      <c r="AC802" s="11"/>
      <c r="AD802" s="11"/>
      <c r="AE802" s="11"/>
      <c r="AF802" s="11"/>
      <c r="AG802" s="11"/>
      <c r="AH802" s="11"/>
      <c r="AI802" s="11"/>
      <c r="AJ802" s="11"/>
      <c r="AK802" s="11"/>
      <c r="AL802" s="11"/>
      <c r="AM802" s="11"/>
    </row>
    <row r="803" spans="1:39" ht="14.25" customHeight="1" x14ac:dyDescent="0.25">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c r="AA803" s="11"/>
      <c r="AB803" s="11"/>
      <c r="AC803" s="11"/>
      <c r="AD803" s="11"/>
      <c r="AE803" s="11"/>
      <c r="AF803" s="11"/>
      <c r="AG803" s="11"/>
      <c r="AH803" s="11"/>
      <c r="AI803" s="11"/>
      <c r="AJ803" s="11"/>
      <c r="AK803" s="11"/>
      <c r="AL803" s="11"/>
      <c r="AM803" s="11"/>
    </row>
    <row r="804" spans="1:39" ht="14.25" customHeight="1" x14ac:dyDescent="0.25">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c r="AA804" s="11"/>
      <c r="AB804" s="11"/>
      <c r="AC804" s="11"/>
      <c r="AD804" s="11"/>
      <c r="AE804" s="11"/>
      <c r="AF804" s="11"/>
      <c r="AG804" s="11"/>
      <c r="AH804" s="11"/>
      <c r="AI804" s="11"/>
      <c r="AJ804" s="11"/>
      <c r="AK804" s="11"/>
      <c r="AL804" s="11"/>
      <c r="AM804" s="11"/>
    </row>
    <row r="805" spans="1:39" ht="14.25" customHeight="1" x14ac:dyDescent="0.25">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c r="AA805" s="11"/>
      <c r="AB805" s="11"/>
      <c r="AC805" s="11"/>
      <c r="AD805" s="11"/>
      <c r="AE805" s="11"/>
      <c r="AF805" s="11"/>
      <c r="AG805" s="11"/>
      <c r="AH805" s="11"/>
      <c r="AI805" s="11"/>
      <c r="AJ805" s="11"/>
      <c r="AK805" s="11"/>
      <c r="AL805" s="11"/>
      <c r="AM805" s="11"/>
    </row>
    <row r="806" spans="1:39" ht="14.25" customHeight="1" x14ac:dyDescent="0.25">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c r="AA806" s="11"/>
      <c r="AB806" s="11"/>
      <c r="AC806" s="11"/>
      <c r="AD806" s="11"/>
      <c r="AE806" s="11"/>
      <c r="AF806" s="11"/>
      <c r="AG806" s="11"/>
      <c r="AH806" s="11"/>
      <c r="AI806" s="11"/>
      <c r="AJ806" s="11"/>
      <c r="AK806" s="11"/>
      <c r="AL806" s="11"/>
      <c r="AM806" s="11"/>
    </row>
    <row r="807" spans="1:39" ht="14.25" customHeight="1" x14ac:dyDescent="0.25">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c r="AA807" s="11"/>
      <c r="AB807" s="11"/>
      <c r="AC807" s="11"/>
      <c r="AD807" s="11"/>
      <c r="AE807" s="11"/>
      <c r="AF807" s="11"/>
      <c r="AG807" s="11"/>
      <c r="AH807" s="11"/>
      <c r="AI807" s="11"/>
      <c r="AJ807" s="11"/>
      <c r="AK807" s="11"/>
      <c r="AL807" s="11"/>
      <c r="AM807" s="11"/>
    </row>
    <row r="808" spans="1:39" ht="14.25" customHeight="1" x14ac:dyDescent="0.25">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c r="AA808" s="11"/>
      <c r="AB808" s="11"/>
      <c r="AC808" s="11"/>
      <c r="AD808" s="11"/>
      <c r="AE808" s="11"/>
      <c r="AF808" s="11"/>
      <c r="AG808" s="11"/>
      <c r="AH808" s="11"/>
      <c r="AI808" s="11"/>
      <c r="AJ808" s="11"/>
      <c r="AK808" s="11"/>
      <c r="AL808" s="11"/>
      <c r="AM808" s="11"/>
    </row>
    <row r="809" spans="1:39" ht="14.25" customHeight="1" x14ac:dyDescent="0.25">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c r="AA809" s="11"/>
      <c r="AB809" s="11"/>
      <c r="AC809" s="11"/>
      <c r="AD809" s="11"/>
      <c r="AE809" s="11"/>
      <c r="AF809" s="11"/>
      <c r="AG809" s="11"/>
      <c r="AH809" s="11"/>
      <c r="AI809" s="11"/>
      <c r="AJ809" s="11"/>
      <c r="AK809" s="11"/>
      <c r="AL809" s="11"/>
      <c r="AM809" s="11"/>
    </row>
    <row r="810" spans="1:39" ht="14.25" customHeight="1" x14ac:dyDescent="0.25">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c r="AA810" s="11"/>
      <c r="AB810" s="11"/>
      <c r="AC810" s="11"/>
      <c r="AD810" s="11"/>
      <c r="AE810" s="11"/>
      <c r="AF810" s="11"/>
      <c r="AG810" s="11"/>
      <c r="AH810" s="11"/>
      <c r="AI810" s="11"/>
      <c r="AJ810" s="11"/>
      <c r="AK810" s="11"/>
      <c r="AL810" s="11"/>
      <c r="AM810" s="11"/>
    </row>
    <row r="811" spans="1:39" ht="14.25" customHeight="1" x14ac:dyDescent="0.25">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c r="AA811" s="11"/>
      <c r="AB811" s="11"/>
      <c r="AC811" s="11"/>
      <c r="AD811" s="11"/>
      <c r="AE811" s="11"/>
      <c r="AF811" s="11"/>
      <c r="AG811" s="11"/>
      <c r="AH811" s="11"/>
      <c r="AI811" s="11"/>
      <c r="AJ811" s="11"/>
      <c r="AK811" s="11"/>
      <c r="AL811" s="11"/>
      <c r="AM811" s="11"/>
    </row>
    <row r="812" spans="1:39" ht="14.25" customHeight="1" x14ac:dyDescent="0.25">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c r="AA812" s="11"/>
      <c r="AB812" s="11"/>
      <c r="AC812" s="11"/>
      <c r="AD812" s="11"/>
      <c r="AE812" s="11"/>
      <c r="AF812" s="11"/>
      <c r="AG812" s="11"/>
      <c r="AH812" s="11"/>
      <c r="AI812" s="11"/>
      <c r="AJ812" s="11"/>
      <c r="AK812" s="11"/>
      <c r="AL812" s="11"/>
      <c r="AM812" s="11"/>
    </row>
    <row r="813" spans="1:39" ht="14.25" customHeight="1" x14ac:dyDescent="0.25">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c r="AA813" s="11"/>
      <c r="AB813" s="11"/>
      <c r="AC813" s="11"/>
      <c r="AD813" s="11"/>
      <c r="AE813" s="11"/>
      <c r="AF813" s="11"/>
      <c r="AG813" s="11"/>
      <c r="AH813" s="11"/>
      <c r="AI813" s="11"/>
      <c r="AJ813" s="11"/>
      <c r="AK813" s="11"/>
      <c r="AL813" s="11"/>
      <c r="AM813" s="11"/>
    </row>
    <row r="814" spans="1:39" ht="14.25" customHeight="1" x14ac:dyDescent="0.25">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c r="AA814" s="11"/>
      <c r="AB814" s="11"/>
      <c r="AC814" s="11"/>
      <c r="AD814" s="11"/>
      <c r="AE814" s="11"/>
      <c r="AF814" s="11"/>
      <c r="AG814" s="11"/>
      <c r="AH814" s="11"/>
      <c r="AI814" s="11"/>
      <c r="AJ814" s="11"/>
      <c r="AK814" s="11"/>
      <c r="AL814" s="11"/>
      <c r="AM814" s="11"/>
    </row>
    <row r="815" spans="1:39" ht="14.25" customHeight="1" x14ac:dyDescent="0.25">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c r="AA815" s="11"/>
      <c r="AB815" s="11"/>
      <c r="AC815" s="11"/>
      <c r="AD815" s="11"/>
      <c r="AE815" s="11"/>
      <c r="AF815" s="11"/>
      <c r="AG815" s="11"/>
      <c r="AH815" s="11"/>
      <c r="AI815" s="11"/>
      <c r="AJ815" s="11"/>
      <c r="AK815" s="11"/>
      <c r="AL815" s="11"/>
      <c r="AM815" s="11"/>
    </row>
    <row r="816" spans="1:39" ht="14.25" customHeight="1" x14ac:dyDescent="0.25">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c r="AA816" s="11"/>
      <c r="AB816" s="11"/>
      <c r="AC816" s="11"/>
      <c r="AD816" s="11"/>
      <c r="AE816" s="11"/>
      <c r="AF816" s="11"/>
      <c r="AG816" s="11"/>
      <c r="AH816" s="11"/>
      <c r="AI816" s="11"/>
      <c r="AJ816" s="11"/>
      <c r="AK816" s="11"/>
      <c r="AL816" s="11"/>
      <c r="AM816" s="11"/>
    </row>
    <row r="817" spans="1:39" ht="14.25" customHeight="1" x14ac:dyDescent="0.25">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c r="AA817" s="11"/>
      <c r="AB817" s="11"/>
      <c r="AC817" s="11"/>
      <c r="AD817" s="11"/>
      <c r="AE817" s="11"/>
      <c r="AF817" s="11"/>
      <c r="AG817" s="11"/>
      <c r="AH817" s="11"/>
      <c r="AI817" s="11"/>
      <c r="AJ817" s="11"/>
      <c r="AK817" s="11"/>
      <c r="AL817" s="11"/>
      <c r="AM817" s="11"/>
    </row>
    <row r="818" spans="1:39" ht="14.25" customHeight="1" x14ac:dyDescent="0.25">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c r="AA818" s="11"/>
      <c r="AB818" s="11"/>
      <c r="AC818" s="11"/>
      <c r="AD818" s="11"/>
      <c r="AE818" s="11"/>
      <c r="AF818" s="11"/>
      <c r="AG818" s="11"/>
      <c r="AH818" s="11"/>
      <c r="AI818" s="11"/>
      <c r="AJ818" s="11"/>
      <c r="AK818" s="11"/>
      <c r="AL818" s="11"/>
      <c r="AM818" s="11"/>
    </row>
    <row r="819" spans="1:39" ht="14.25" customHeight="1" x14ac:dyDescent="0.25">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c r="AA819" s="11"/>
      <c r="AB819" s="11"/>
      <c r="AC819" s="11"/>
      <c r="AD819" s="11"/>
      <c r="AE819" s="11"/>
      <c r="AF819" s="11"/>
      <c r="AG819" s="11"/>
      <c r="AH819" s="11"/>
      <c r="AI819" s="11"/>
      <c r="AJ819" s="11"/>
      <c r="AK819" s="11"/>
      <c r="AL819" s="11"/>
      <c r="AM819" s="11"/>
    </row>
    <row r="820" spans="1:39" ht="14.25" customHeight="1" x14ac:dyDescent="0.25">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c r="AA820" s="11"/>
      <c r="AB820" s="11"/>
      <c r="AC820" s="11"/>
      <c r="AD820" s="11"/>
      <c r="AE820" s="11"/>
      <c r="AF820" s="11"/>
      <c r="AG820" s="11"/>
      <c r="AH820" s="11"/>
      <c r="AI820" s="11"/>
      <c r="AJ820" s="11"/>
      <c r="AK820" s="11"/>
      <c r="AL820" s="11"/>
      <c r="AM820" s="11"/>
    </row>
    <row r="821" spans="1:39" ht="14.25" customHeight="1" x14ac:dyDescent="0.25">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c r="AA821" s="11"/>
      <c r="AB821" s="11"/>
      <c r="AC821" s="11"/>
      <c r="AD821" s="11"/>
      <c r="AE821" s="11"/>
      <c r="AF821" s="11"/>
      <c r="AG821" s="11"/>
      <c r="AH821" s="11"/>
      <c r="AI821" s="11"/>
      <c r="AJ821" s="11"/>
      <c r="AK821" s="11"/>
      <c r="AL821" s="11"/>
      <c r="AM821" s="11"/>
    </row>
    <row r="822" spans="1:39" ht="14.25" customHeight="1" x14ac:dyDescent="0.25">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c r="AA822" s="11"/>
      <c r="AB822" s="11"/>
      <c r="AC822" s="11"/>
      <c r="AD822" s="11"/>
      <c r="AE822" s="11"/>
      <c r="AF822" s="11"/>
      <c r="AG822" s="11"/>
      <c r="AH822" s="11"/>
      <c r="AI822" s="11"/>
      <c r="AJ822" s="11"/>
      <c r="AK822" s="11"/>
      <c r="AL822" s="11"/>
      <c r="AM822" s="11"/>
    </row>
    <row r="823" spans="1:39" ht="14.25" customHeight="1" x14ac:dyDescent="0.25">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c r="AA823" s="11"/>
      <c r="AB823" s="11"/>
      <c r="AC823" s="11"/>
      <c r="AD823" s="11"/>
      <c r="AE823" s="11"/>
      <c r="AF823" s="11"/>
      <c r="AG823" s="11"/>
      <c r="AH823" s="11"/>
      <c r="AI823" s="11"/>
      <c r="AJ823" s="11"/>
      <c r="AK823" s="11"/>
      <c r="AL823" s="11"/>
      <c r="AM823" s="11"/>
    </row>
    <row r="824" spans="1:39" ht="14.25" customHeight="1" x14ac:dyDescent="0.25">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c r="AA824" s="11"/>
      <c r="AB824" s="11"/>
      <c r="AC824" s="11"/>
      <c r="AD824" s="11"/>
      <c r="AE824" s="11"/>
      <c r="AF824" s="11"/>
      <c r="AG824" s="11"/>
      <c r="AH824" s="11"/>
      <c r="AI824" s="11"/>
      <c r="AJ824" s="11"/>
      <c r="AK824" s="11"/>
      <c r="AL824" s="11"/>
      <c r="AM824" s="11"/>
    </row>
    <row r="825" spans="1:39" ht="14.25" customHeight="1" x14ac:dyDescent="0.25">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c r="AA825" s="11"/>
      <c r="AB825" s="11"/>
      <c r="AC825" s="11"/>
      <c r="AD825" s="11"/>
      <c r="AE825" s="11"/>
      <c r="AF825" s="11"/>
      <c r="AG825" s="11"/>
      <c r="AH825" s="11"/>
      <c r="AI825" s="11"/>
      <c r="AJ825" s="11"/>
      <c r="AK825" s="11"/>
      <c r="AL825" s="11"/>
      <c r="AM825" s="11"/>
    </row>
    <row r="826" spans="1:39" ht="14.25" customHeight="1" x14ac:dyDescent="0.25">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c r="AA826" s="11"/>
      <c r="AB826" s="11"/>
      <c r="AC826" s="11"/>
      <c r="AD826" s="11"/>
      <c r="AE826" s="11"/>
      <c r="AF826" s="11"/>
      <c r="AG826" s="11"/>
      <c r="AH826" s="11"/>
      <c r="AI826" s="11"/>
      <c r="AJ826" s="11"/>
      <c r="AK826" s="11"/>
      <c r="AL826" s="11"/>
      <c r="AM826" s="11"/>
    </row>
    <row r="827" spans="1:39" ht="14.25" customHeight="1" x14ac:dyDescent="0.25">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c r="AA827" s="11"/>
      <c r="AB827" s="11"/>
      <c r="AC827" s="11"/>
      <c r="AD827" s="11"/>
      <c r="AE827" s="11"/>
      <c r="AF827" s="11"/>
      <c r="AG827" s="11"/>
      <c r="AH827" s="11"/>
      <c r="AI827" s="11"/>
      <c r="AJ827" s="11"/>
      <c r="AK827" s="11"/>
      <c r="AL827" s="11"/>
      <c r="AM827" s="11"/>
    </row>
    <row r="828" spans="1:39" ht="14.25" customHeight="1" x14ac:dyDescent="0.25">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c r="AA828" s="11"/>
      <c r="AB828" s="11"/>
      <c r="AC828" s="11"/>
      <c r="AD828" s="11"/>
      <c r="AE828" s="11"/>
      <c r="AF828" s="11"/>
      <c r="AG828" s="11"/>
      <c r="AH828" s="11"/>
      <c r="AI828" s="11"/>
      <c r="AJ828" s="11"/>
      <c r="AK828" s="11"/>
      <c r="AL828" s="11"/>
      <c r="AM828" s="11"/>
    </row>
    <row r="829" spans="1:39" ht="14.25" customHeight="1" x14ac:dyDescent="0.25">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c r="AA829" s="11"/>
      <c r="AB829" s="11"/>
      <c r="AC829" s="11"/>
      <c r="AD829" s="11"/>
      <c r="AE829" s="11"/>
      <c r="AF829" s="11"/>
      <c r="AG829" s="11"/>
      <c r="AH829" s="11"/>
      <c r="AI829" s="11"/>
      <c r="AJ829" s="11"/>
      <c r="AK829" s="11"/>
      <c r="AL829" s="11"/>
      <c r="AM829" s="11"/>
    </row>
    <row r="830" spans="1:39" ht="14.25" customHeight="1" x14ac:dyDescent="0.25">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c r="AA830" s="11"/>
      <c r="AB830" s="11"/>
      <c r="AC830" s="11"/>
      <c r="AD830" s="11"/>
      <c r="AE830" s="11"/>
      <c r="AF830" s="11"/>
      <c r="AG830" s="11"/>
      <c r="AH830" s="11"/>
      <c r="AI830" s="11"/>
      <c r="AJ830" s="11"/>
      <c r="AK830" s="11"/>
      <c r="AL830" s="11"/>
      <c r="AM830" s="11"/>
    </row>
    <row r="831" spans="1:39" ht="14.25" customHeight="1" x14ac:dyDescent="0.25">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c r="AA831" s="11"/>
      <c r="AB831" s="11"/>
      <c r="AC831" s="11"/>
      <c r="AD831" s="11"/>
      <c r="AE831" s="11"/>
      <c r="AF831" s="11"/>
      <c r="AG831" s="11"/>
      <c r="AH831" s="11"/>
      <c r="AI831" s="11"/>
      <c r="AJ831" s="11"/>
      <c r="AK831" s="11"/>
      <c r="AL831" s="11"/>
      <c r="AM831" s="11"/>
    </row>
    <row r="832" spans="1:39" ht="14.25" customHeight="1" x14ac:dyDescent="0.25">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c r="AA832" s="11"/>
      <c r="AB832" s="11"/>
      <c r="AC832" s="11"/>
      <c r="AD832" s="11"/>
      <c r="AE832" s="11"/>
      <c r="AF832" s="11"/>
      <c r="AG832" s="11"/>
      <c r="AH832" s="11"/>
      <c r="AI832" s="11"/>
      <c r="AJ832" s="11"/>
      <c r="AK832" s="11"/>
      <c r="AL832" s="11"/>
      <c r="AM832" s="11"/>
    </row>
    <row r="833" spans="1:39" ht="14.25" customHeight="1" x14ac:dyDescent="0.25">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c r="AA833" s="11"/>
      <c r="AB833" s="11"/>
      <c r="AC833" s="11"/>
      <c r="AD833" s="11"/>
      <c r="AE833" s="11"/>
      <c r="AF833" s="11"/>
      <c r="AG833" s="11"/>
      <c r="AH833" s="11"/>
      <c r="AI833" s="11"/>
      <c r="AJ833" s="11"/>
      <c r="AK833" s="11"/>
      <c r="AL833" s="11"/>
      <c r="AM833" s="11"/>
    </row>
    <row r="834" spans="1:39" ht="14.25" customHeight="1" x14ac:dyDescent="0.25">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c r="AA834" s="11"/>
      <c r="AB834" s="11"/>
      <c r="AC834" s="11"/>
      <c r="AD834" s="11"/>
      <c r="AE834" s="11"/>
      <c r="AF834" s="11"/>
      <c r="AG834" s="11"/>
      <c r="AH834" s="11"/>
      <c r="AI834" s="11"/>
      <c r="AJ834" s="11"/>
      <c r="AK834" s="11"/>
      <c r="AL834" s="11"/>
      <c r="AM834" s="11"/>
    </row>
    <row r="835" spans="1:39" ht="14.25" customHeight="1" x14ac:dyDescent="0.25">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c r="AA835" s="11"/>
      <c r="AB835" s="11"/>
      <c r="AC835" s="11"/>
      <c r="AD835" s="11"/>
      <c r="AE835" s="11"/>
      <c r="AF835" s="11"/>
      <c r="AG835" s="11"/>
      <c r="AH835" s="11"/>
      <c r="AI835" s="11"/>
      <c r="AJ835" s="11"/>
      <c r="AK835" s="11"/>
      <c r="AL835" s="11"/>
      <c r="AM835" s="11"/>
    </row>
    <row r="836" spans="1:39" ht="14.25" customHeight="1" x14ac:dyDescent="0.25">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c r="AA836" s="11"/>
      <c r="AB836" s="11"/>
      <c r="AC836" s="11"/>
      <c r="AD836" s="11"/>
      <c r="AE836" s="11"/>
      <c r="AF836" s="11"/>
      <c r="AG836" s="11"/>
      <c r="AH836" s="11"/>
      <c r="AI836" s="11"/>
      <c r="AJ836" s="11"/>
      <c r="AK836" s="11"/>
      <c r="AL836" s="11"/>
      <c r="AM836" s="11"/>
    </row>
    <row r="837" spans="1:39" ht="14.25" customHeight="1" x14ac:dyDescent="0.25">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c r="AA837" s="11"/>
      <c r="AB837" s="11"/>
      <c r="AC837" s="11"/>
      <c r="AD837" s="11"/>
      <c r="AE837" s="11"/>
      <c r="AF837" s="11"/>
      <c r="AG837" s="11"/>
      <c r="AH837" s="11"/>
      <c r="AI837" s="11"/>
      <c r="AJ837" s="11"/>
      <c r="AK837" s="11"/>
      <c r="AL837" s="11"/>
      <c r="AM837" s="11"/>
    </row>
    <row r="838" spans="1:39" ht="14.25" customHeight="1" x14ac:dyDescent="0.25">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c r="AA838" s="11"/>
      <c r="AB838" s="11"/>
      <c r="AC838" s="11"/>
      <c r="AD838" s="11"/>
      <c r="AE838" s="11"/>
      <c r="AF838" s="11"/>
      <c r="AG838" s="11"/>
      <c r="AH838" s="11"/>
      <c r="AI838" s="11"/>
      <c r="AJ838" s="11"/>
      <c r="AK838" s="11"/>
      <c r="AL838" s="11"/>
      <c r="AM838" s="11"/>
    </row>
    <row r="839" spans="1:39" ht="14.25" customHeight="1" x14ac:dyDescent="0.25">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c r="AA839" s="11"/>
      <c r="AB839" s="11"/>
      <c r="AC839" s="11"/>
      <c r="AD839" s="11"/>
      <c r="AE839" s="11"/>
      <c r="AF839" s="11"/>
      <c r="AG839" s="11"/>
      <c r="AH839" s="11"/>
      <c r="AI839" s="11"/>
      <c r="AJ839" s="11"/>
      <c r="AK839" s="11"/>
      <c r="AL839" s="11"/>
      <c r="AM839" s="11"/>
    </row>
    <row r="840" spans="1:39" ht="14.25" customHeight="1" x14ac:dyDescent="0.25">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c r="AA840" s="11"/>
      <c r="AB840" s="11"/>
      <c r="AC840" s="11"/>
      <c r="AD840" s="11"/>
      <c r="AE840" s="11"/>
      <c r="AF840" s="11"/>
      <c r="AG840" s="11"/>
      <c r="AH840" s="11"/>
      <c r="AI840" s="11"/>
      <c r="AJ840" s="11"/>
      <c r="AK840" s="11"/>
      <c r="AL840" s="11"/>
      <c r="AM840" s="11"/>
    </row>
    <row r="841" spans="1:39" ht="14.25" customHeight="1" x14ac:dyDescent="0.25">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c r="AA841" s="11"/>
      <c r="AB841" s="11"/>
      <c r="AC841" s="11"/>
      <c r="AD841" s="11"/>
      <c r="AE841" s="11"/>
      <c r="AF841" s="11"/>
      <c r="AG841" s="11"/>
      <c r="AH841" s="11"/>
      <c r="AI841" s="11"/>
      <c r="AJ841" s="11"/>
      <c r="AK841" s="11"/>
      <c r="AL841" s="11"/>
      <c r="AM841" s="11"/>
    </row>
    <row r="842" spans="1:39" ht="14.25" customHeight="1" x14ac:dyDescent="0.25">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c r="AA842" s="11"/>
      <c r="AB842" s="11"/>
      <c r="AC842" s="11"/>
      <c r="AD842" s="11"/>
      <c r="AE842" s="11"/>
      <c r="AF842" s="11"/>
      <c r="AG842" s="11"/>
      <c r="AH842" s="11"/>
      <c r="AI842" s="11"/>
      <c r="AJ842" s="11"/>
      <c r="AK842" s="11"/>
      <c r="AL842" s="11"/>
      <c r="AM842" s="11"/>
    </row>
    <row r="843" spans="1:39" ht="14.25" customHeight="1" x14ac:dyDescent="0.25">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c r="AA843" s="11"/>
      <c r="AB843" s="11"/>
      <c r="AC843" s="11"/>
      <c r="AD843" s="11"/>
      <c r="AE843" s="11"/>
      <c r="AF843" s="11"/>
      <c r="AG843" s="11"/>
      <c r="AH843" s="11"/>
      <c r="AI843" s="11"/>
      <c r="AJ843" s="11"/>
      <c r="AK843" s="11"/>
      <c r="AL843" s="11"/>
      <c r="AM843" s="11"/>
    </row>
    <row r="844" spans="1:39" ht="14.25" customHeight="1" x14ac:dyDescent="0.25">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c r="AA844" s="11"/>
      <c r="AB844" s="11"/>
      <c r="AC844" s="11"/>
      <c r="AD844" s="11"/>
      <c r="AE844" s="11"/>
      <c r="AF844" s="11"/>
      <c r="AG844" s="11"/>
      <c r="AH844" s="11"/>
      <c r="AI844" s="11"/>
      <c r="AJ844" s="11"/>
      <c r="AK844" s="11"/>
      <c r="AL844" s="11"/>
      <c r="AM844" s="11"/>
    </row>
    <row r="845" spans="1:39" ht="14.25" customHeight="1" x14ac:dyDescent="0.25">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c r="AA845" s="11"/>
      <c r="AB845" s="11"/>
      <c r="AC845" s="11"/>
      <c r="AD845" s="11"/>
      <c r="AE845" s="11"/>
      <c r="AF845" s="11"/>
      <c r="AG845" s="11"/>
      <c r="AH845" s="11"/>
      <c r="AI845" s="11"/>
      <c r="AJ845" s="11"/>
      <c r="AK845" s="11"/>
      <c r="AL845" s="11"/>
      <c r="AM845" s="11"/>
    </row>
    <row r="846" spans="1:39" ht="14.25" customHeight="1" x14ac:dyDescent="0.25">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c r="AA846" s="11"/>
      <c r="AB846" s="11"/>
      <c r="AC846" s="11"/>
      <c r="AD846" s="11"/>
      <c r="AE846" s="11"/>
      <c r="AF846" s="11"/>
      <c r="AG846" s="11"/>
      <c r="AH846" s="11"/>
      <c r="AI846" s="11"/>
      <c r="AJ846" s="11"/>
      <c r="AK846" s="11"/>
      <c r="AL846" s="11"/>
      <c r="AM846" s="11"/>
    </row>
    <row r="847" spans="1:39" ht="14.25" customHeight="1" x14ac:dyDescent="0.25">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c r="AA847" s="11"/>
      <c r="AB847" s="11"/>
      <c r="AC847" s="11"/>
      <c r="AD847" s="11"/>
      <c r="AE847" s="11"/>
      <c r="AF847" s="11"/>
      <c r="AG847" s="11"/>
      <c r="AH847" s="11"/>
      <c r="AI847" s="11"/>
      <c r="AJ847" s="11"/>
      <c r="AK847" s="11"/>
      <c r="AL847" s="11"/>
      <c r="AM847" s="11"/>
    </row>
    <row r="848" spans="1:39" ht="14.25" customHeight="1" x14ac:dyDescent="0.25">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c r="AA848" s="11"/>
      <c r="AB848" s="11"/>
      <c r="AC848" s="11"/>
      <c r="AD848" s="11"/>
      <c r="AE848" s="11"/>
      <c r="AF848" s="11"/>
      <c r="AG848" s="11"/>
      <c r="AH848" s="11"/>
      <c r="AI848" s="11"/>
      <c r="AJ848" s="11"/>
      <c r="AK848" s="11"/>
      <c r="AL848" s="11"/>
      <c r="AM848" s="11"/>
    </row>
    <row r="849" spans="1:39" ht="14.25" customHeight="1" x14ac:dyDescent="0.25">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c r="AA849" s="11"/>
      <c r="AB849" s="11"/>
      <c r="AC849" s="11"/>
      <c r="AD849" s="11"/>
      <c r="AE849" s="11"/>
      <c r="AF849" s="11"/>
      <c r="AG849" s="11"/>
      <c r="AH849" s="11"/>
      <c r="AI849" s="11"/>
      <c r="AJ849" s="11"/>
      <c r="AK849" s="11"/>
      <c r="AL849" s="11"/>
      <c r="AM849" s="11"/>
    </row>
    <row r="850" spans="1:39" ht="14.25" customHeight="1" x14ac:dyDescent="0.25">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c r="AA850" s="11"/>
      <c r="AB850" s="11"/>
      <c r="AC850" s="11"/>
      <c r="AD850" s="11"/>
      <c r="AE850" s="11"/>
      <c r="AF850" s="11"/>
      <c r="AG850" s="11"/>
      <c r="AH850" s="11"/>
      <c r="AI850" s="11"/>
      <c r="AJ850" s="11"/>
      <c r="AK850" s="11"/>
      <c r="AL850" s="11"/>
      <c r="AM850" s="11"/>
    </row>
    <row r="851" spans="1:39" ht="14.25" customHeight="1" x14ac:dyDescent="0.25">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c r="AA851" s="11"/>
      <c r="AB851" s="11"/>
      <c r="AC851" s="11"/>
      <c r="AD851" s="11"/>
      <c r="AE851" s="11"/>
      <c r="AF851" s="11"/>
      <c r="AG851" s="11"/>
      <c r="AH851" s="11"/>
      <c r="AI851" s="11"/>
      <c r="AJ851" s="11"/>
      <c r="AK851" s="11"/>
      <c r="AL851" s="11"/>
      <c r="AM851" s="11"/>
    </row>
    <row r="852" spans="1:39" ht="14.25" customHeight="1" x14ac:dyDescent="0.25">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c r="AA852" s="11"/>
      <c r="AB852" s="11"/>
      <c r="AC852" s="11"/>
      <c r="AD852" s="11"/>
      <c r="AE852" s="11"/>
      <c r="AF852" s="11"/>
      <c r="AG852" s="11"/>
      <c r="AH852" s="11"/>
      <c r="AI852" s="11"/>
      <c r="AJ852" s="11"/>
      <c r="AK852" s="11"/>
      <c r="AL852" s="11"/>
      <c r="AM852" s="11"/>
    </row>
    <row r="853" spans="1:39" ht="14.25" customHeight="1" x14ac:dyDescent="0.25">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c r="AA853" s="11"/>
      <c r="AB853" s="11"/>
      <c r="AC853" s="11"/>
      <c r="AD853" s="11"/>
      <c r="AE853" s="11"/>
      <c r="AF853" s="11"/>
      <c r="AG853" s="11"/>
      <c r="AH853" s="11"/>
      <c r="AI853" s="11"/>
      <c r="AJ853" s="11"/>
      <c r="AK853" s="11"/>
      <c r="AL853" s="11"/>
      <c r="AM853" s="11"/>
    </row>
    <row r="854" spans="1:39" ht="14.25" customHeight="1" x14ac:dyDescent="0.25">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c r="AA854" s="11"/>
      <c r="AB854" s="11"/>
      <c r="AC854" s="11"/>
      <c r="AD854" s="11"/>
      <c r="AE854" s="11"/>
      <c r="AF854" s="11"/>
      <c r="AG854" s="11"/>
      <c r="AH854" s="11"/>
      <c r="AI854" s="11"/>
      <c r="AJ854" s="11"/>
      <c r="AK854" s="11"/>
      <c r="AL854" s="11"/>
      <c r="AM854" s="11"/>
    </row>
    <row r="855" spans="1:39" ht="14.25" customHeight="1" x14ac:dyDescent="0.25">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c r="AA855" s="11"/>
      <c r="AB855" s="11"/>
      <c r="AC855" s="11"/>
      <c r="AD855" s="11"/>
      <c r="AE855" s="11"/>
      <c r="AF855" s="11"/>
      <c r="AG855" s="11"/>
      <c r="AH855" s="11"/>
      <c r="AI855" s="11"/>
      <c r="AJ855" s="11"/>
      <c r="AK855" s="11"/>
      <c r="AL855" s="11"/>
      <c r="AM855" s="11"/>
    </row>
    <row r="856" spans="1:39" ht="14.25" customHeight="1" x14ac:dyDescent="0.25">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c r="AA856" s="11"/>
      <c r="AB856" s="11"/>
      <c r="AC856" s="11"/>
      <c r="AD856" s="11"/>
      <c r="AE856" s="11"/>
      <c r="AF856" s="11"/>
      <c r="AG856" s="11"/>
      <c r="AH856" s="11"/>
      <c r="AI856" s="11"/>
      <c r="AJ856" s="11"/>
      <c r="AK856" s="11"/>
      <c r="AL856" s="11"/>
      <c r="AM856" s="11"/>
    </row>
    <row r="857" spans="1:39" ht="14.25" customHeight="1" x14ac:dyDescent="0.25">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c r="AA857" s="11"/>
      <c r="AB857" s="11"/>
      <c r="AC857" s="11"/>
      <c r="AD857" s="11"/>
      <c r="AE857" s="11"/>
      <c r="AF857" s="11"/>
      <c r="AG857" s="11"/>
      <c r="AH857" s="11"/>
      <c r="AI857" s="11"/>
      <c r="AJ857" s="11"/>
      <c r="AK857" s="11"/>
      <c r="AL857" s="11"/>
      <c r="AM857" s="11"/>
    </row>
    <row r="858" spans="1:39" ht="14.25" customHeight="1" x14ac:dyDescent="0.25">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c r="AA858" s="11"/>
      <c r="AB858" s="11"/>
      <c r="AC858" s="11"/>
      <c r="AD858" s="11"/>
      <c r="AE858" s="11"/>
      <c r="AF858" s="11"/>
      <c r="AG858" s="11"/>
      <c r="AH858" s="11"/>
      <c r="AI858" s="11"/>
      <c r="AJ858" s="11"/>
      <c r="AK858" s="11"/>
      <c r="AL858" s="11"/>
      <c r="AM858" s="11"/>
    </row>
    <row r="859" spans="1:39" ht="14.25" customHeight="1" x14ac:dyDescent="0.25">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c r="AA859" s="11"/>
      <c r="AB859" s="11"/>
      <c r="AC859" s="11"/>
      <c r="AD859" s="11"/>
      <c r="AE859" s="11"/>
      <c r="AF859" s="11"/>
      <c r="AG859" s="11"/>
      <c r="AH859" s="11"/>
      <c r="AI859" s="11"/>
      <c r="AJ859" s="11"/>
      <c r="AK859" s="11"/>
      <c r="AL859" s="11"/>
      <c r="AM859" s="11"/>
    </row>
    <row r="860" spans="1:39" ht="14.25" customHeight="1" x14ac:dyDescent="0.25">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c r="AA860" s="11"/>
      <c r="AB860" s="11"/>
      <c r="AC860" s="11"/>
      <c r="AD860" s="11"/>
      <c r="AE860" s="11"/>
      <c r="AF860" s="11"/>
      <c r="AG860" s="11"/>
      <c r="AH860" s="11"/>
      <c r="AI860" s="11"/>
      <c r="AJ860" s="11"/>
      <c r="AK860" s="11"/>
      <c r="AL860" s="11"/>
      <c r="AM860" s="11"/>
    </row>
    <row r="861" spans="1:39" ht="14.25" customHeight="1" x14ac:dyDescent="0.25">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c r="AA861" s="11"/>
      <c r="AB861" s="11"/>
      <c r="AC861" s="11"/>
      <c r="AD861" s="11"/>
      <c r="AE861" s="11"/>
      <c r="AF861" s="11"/>
      <c r="AG861" s="11"/>
      <c r="AH861" s="11"/>
      <c r="AI861" s="11"/>
      <c r="AJ861" s="11"/>
      <c r="AK861" s="11"/>
      <c r="AL861" s="11"/>
      <c r="AM861" s="11"/>
    </row>
    <row r="862" spans="1:39" ht="14.25" customHeight="1" x14ac:dyDescent="0.25">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c r="AA862" s="11"/>
      <c r="AB862" s="11"/>
      <c r="AC862" s="11"/>
      <c r="AD862" s="11"/>
      <c r="AE862" s="11"/>
      <c r="AF862" s="11"/>
      <c r="AG862" s="11"/>
      <c r="AH862" s="11"/>
      <c r="AI862" s="11"/>
      <c r="AJ862" s="11"/>
      <c r="AK862" s="11"/>
      <c r="AL862" s="11"/>
      <c r="AM862" s="11"/>
    </row>
    <row r="863" spans="1:39" ht="14.25" customHeight="1" x14ac:dyDescent="0.25">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c r="AA863" s="11"/>
      <c r="AB863" s="11"/>
      <c r="AC863" s="11"/>
      <c r="AD863" s="11"/>
      <c r="AE863" s="11"/>
      <c r="AF863" s="11"/>
      <c r="AG863" s="11"/>
      <c r="AH863" s="11"/>
      <c r="AI863" s="11"/>
      <c r="AJ863" s="11"/>
      <c r="AK863" s="11"/>
      <c r="AL863" s="11"/>
      <c r="AM863" s="11"/>
    </row>
    <row r="864" spans="1:39" ht="14.25" customHeight="1" x14ac:dyDescent="0.25">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c r="AA864" s="11"/>
      <c r="AB864" s="11"/>
      <c r="AC864" s="11"/>
      <c r="AD864" s="11"/>
      <c r="AE864" s="11"/>
      <c r="AF864" s="11"/>
      <c r="AG864" s="11"/>
      <c r="AH864" s="11"/>
      <c r="AI864" s="11"/>
      <c r="AJ864" s="11"/>
      <c r="AK864" s="11"/>
      <c r="AL864" s="11"/>
      <c r="AM864" s="11"/>
    </row>
    <row r="865" spans="1:39" ht="14.25" customHeight="1" x14ac:dyDescent="0.25">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c r="AA865" s="11"/>
      <c r="AB865" s="11"/>
      <c r="AC865" s="11"/>
      <c r="AD865" s="11"/>
      <c r="AE865" s="11"/>
      <c r="AF865" s="11"/>
      <c r="AG865" s="11"/>
      <c r="AH865" s="11"/>
      <c r="AI865" s="11"/>
      <c r="AJ865" s="11"/>
      <c r="AK865" s="11"/>
      <c r="AL865" s="11"/>
      <c r="AM865" s="11"/>
    </row>
    <row r="866" spans="1:39" ht="14.25" customHeight="1" x14ac:dyDescent="0.25">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c r="AA866" s="11"/>
      <c r="AB866" s="11"/>
      <c r="AC866" s="11"/>
      <c r="AD866" s="11"/>
      <c r="AE866" s="11"/>
      <c r="AF866" s="11"/>
      <c r="AG866" s="11"/>
      <c r="AH866" s="11"/>
      <c r="AI866" s="11"/>
      <c r="AJ866" s="11"/>
      <c r="AK866" s="11"/>
      <c r="AL866" s="11"/>
      <c r="AM866" s="11"/>
    </row>
    <row r="867" spans="1:39" ht="14.25" customHeight="1" x14ac:dyDescent="0.25">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c r="AA867" s="11"/>
      <c r="AB867" s="11"/>
      <c r="AC867" s="11"/>
      <c r="AD867" s="11"/>
      <c r="AE867" s="11"/>
      <c r="AF867" s="11"/>
      <c r="AG867" s="11"/>
      <c r="AH867" s="11"/>
      <c r="AI867" s="11"/>
      <c r="AJ867" s="11"/>
      <c r="AK867" s="11"/>
      <c r="AL867" s="11"/>
      <c r="AM867" s="11"/>
    </row>
    <row r="868" spans="1:39" ht="14.25" customHeight="1" x14ac:dyDescent="0.25">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c r="AA868" s="11"/>
      <c r="AB868" s="11"/>
      <c r="AC868" s="11"/>
      <c r="AD868" s="11"/>
      <c r="AE868" s="11"/>
      <c r="AF868" s="11"/>
      <c r="AG868" s="11"/>
      <c r="AH868" s="11"/>
      <c r="AI868" s="11"/>
      <c r="AJ868" s="11"/>
      <c r="AK868" s="11"/>
      <c r="AL868" s="11"/>
      <c r="AM868" s="11"/>
    </row>
    <row r="869" spans="1:39" ht="14.25" customHeight="1" x14ac:dyDescent="0.25">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c r="AA869" s="11"/>
      <c r="AB869" s="11"/>
      <c r="AC869" s="11"/>
      <c r="AD869" s="11"/>
      <c r="AE869" s="11"/>
      <c r="AF869" s="11"/>
      <c r="AG869" s="11"/>
      <c r="AH869" s="11"/>
      <c r="AI869" s="11"/>
      <c r="AJ869" s="11"/>
      <c r="AK869" s="11"/>
      <c r="AL869" s="11"/>
      <c r="AM869" s="11"/>
    </row>
    <row r="870" spans="1:39" ht="14.25" customHeight="1" x14ac:dyDescent="0.25">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c r="AA870" s="11"/>
      <c r="AB870" s="11"/>
      <c r="AC870" s="11"/>
      <c r="AD870" s="11"/>
      <c r="AE870" s="11"/>
      <c r="AF870" s="11"/>
      <c r="AG870" s="11"/>
      <c r="AH870" s="11"/>
      <c r="AI870" s="11"/>
      <c r="AJ870" s="11"/>
      <c r="AK870" s="11"/>
      <c r="AL870" s="11"/>
      <c r="AM870" s="11"/>
    </row>
    <row r="871" spans="1:39" ht="14.25" customHeight="1" x14ac:dyDescent="0.25">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c r="AA871" s="11"/>
      <c r="AB871" s="11"/>
      <c r="AC871" s="11"/>
      <c r="AD871" s="11"/>
      <c r="AE871" s="11"/>
      <c r="AF871" s="11"/>
      <c r="AG871" s="11"/>
      <c r="AH871" s="11"/>
      <c r="AI871" s="11"/>
      <c r="AJ871" s="11"/>
      <c r="AK871" s="11"/>
      <c r="AL871" s="11"/>
      <c r="AM871" s="11"/>
    </row>
    <row r="872" spans="1:39" ht="14.25" customHeight="1" x14ac:dyDescent="0.25">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c r="AA872" s="11"/>
      <c r="AB872" s="11"/>
      <c r="AC872" s="11"/>
      <c r="AD872" s="11"/>
      <c r="AE872" s="11"/>
      <c r="AF872" s="11"/>
      <c r="AG872" s="11"/>
      <c r="AH872" s="11"/>
      <c r="AI872" s="11"/>
      <c r="AJ872" s="11"/>
      <c r="AK872" s="11"/>
      <c r="AL872" s="11"/>
      <c r="AM872" s="11"/>
    </row>
    <row r="873" spans="1:39" ht="14.25" customHeight="1" x14ac:dyDescent="0.25">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c r="AA873" s="11"/>
      <c r="AB873" s="11"/>
      <c r="AC873" s="11"/>
      <c r="AD873" s="11"/>
      <c r="AE873" s="11"/>
      <c r="AF873" s="11"/>
      <c r="AG873" s="11"/>
      <c r="AH873" s="11"/>
      <c r="AI873" s="11"/>
      <c r="AJ873" s="11"/>
      <c r="AK873" s="11"/>
      <c r="AL873" s="11"/>
      <c r="AM873" s="11"/>
    </row>
    <row r="874" spans="1:39" ht="14.25" customHeight="1" x14ac:dyDescent="0.25">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c r="AA874" s="11"/>
      <c r="AB874" s="11"/>
      <c r="AC874" s="11"/>
      <c r="AD874" s="11"/>
      <c r="AE874" s="11"/>
      <c r="AF874" s="11"/>
      <c r="AG874" s="11"/>
      <c r="AH874" s="11"/>
      <c r="AI874" s="11"/>
      <c r="AJ874" s="11"/>
      <c r="AK874" s="11"/>
      <c r="AL874" s="11"/>
      <c r="AM874" s="11"/>
    </row>
    <row r="875" spans="1:39" ht="14.25" customHeight="1" x14ac:dyDescent="0.25">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c r="AA875" s="11"/>
      <c r="AB875" s="11"/>
      <c r="AC875" s="11"/>
      <c r="AD875" s="11"/>
      <c r="AE875" s="11"/>
      <c r="AF875" s="11"/>
      <c r="AG875" s="11"/>
      <c r="AH875" s="11"/>
      <c r="AI875" s="11"/>
      <c r="AJ875" s="11"/>
      <c r="AK875" s="11"/>
      <c r="AL875" s="11"/>
      <c r="AM875" s="11"/>
    </row>
    <row r="876" spans="1:39" ht="14.25" customHeight="1" x14ac:dyDescent="0.25">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c r="AA876" s="11"/>
      <c r="AB876" s="11"/>
      <c r="AC876" s="11"/>
      <c r="AD876" s="11"/>
      <c r="AE876" s="11"/>
      <c r="AF876" s="11"/>
      <c r="AG876" s="11"/>
      <c r="AH876" s="11"/>
      <c r="AI876" s="11"/>
      <c r="AJ876" s="11"/>
      <c r="AK876" s="11"/>
      <c r="AL876" s="11"/>
      <c r="AM876" s="11"/>
    </row>
    <row r="877" spans="1:39" ht="14.25" customHeight="1" x14ac:dyDescent="0.25">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c r="AA877" s="11"/>
      <c r="AB877" s="11"/>
      <c r="AC877" s="11"/>
      <c r="AD877" s="11"/>
      <c r="AE877" s="11"/>
      <c r="AF877" s="11"/>
      <c r="AG877" s="11"/>
      <c r="AH877" s="11"/>
      <c r="AI877" s="11"/>
      <c r="AJ877" s="11"/>
      <c r="AK877" s="11"/>
      <c r="AL877" s="11"/>
      <c r="AM877" s="11"/>
    </row>
    <row r="878" spans="1:39" ht="14.25" customHeight="1" x14ac:dyDescent="0.25">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c r="AA878" s="11"/>
      <c r="AB878" s="11"/>
      <c r="AC878" s="11"/>
      <c r="AD878" s="11"/>
      <c r="AE878" s="11"/>
      <c r="AF878" s="11"/>
      <c r="AG878" s="11"/>
      <c r="AH878" s="11"/>
      <c r="AI878" s="11"/>
      <c r="AJ878" s="11"/>
      <c r="AK878" s="11"/>
      <c r="AL878" s="11"/>
      <c r="AM878" s="11"/>
    </row>
    <row r="879" spans="1:39" ht="14.25" customHeight="1" x14ac:dyDescent="0.25">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c r="AA879" s="11"/>
      <c r="AB879" s="11"/>
      <c r="AC879" s="11"/>
      <c r="AD879" s="11"/>
      <c r="AE879" s="11"/>
      <c r="AF879" s="11"/>
      <c r="AG879" s="11"/>
      <c r="AH879" s="11"/>
      <c r="AI879" s="11"/>
      <c r="AJ879" s="11"/>
      <c r="AK879" s="11"/>
      <c r="AL879" s="11"/>
      <c r="AM879" s="11"/>
    </row>
    <row r="880" spans="1:39" ht="14.25" customHeight="1" x14ac:dyDescent="0.25">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c r="AA880" s="11"/>
      <c r="AB880" s="11"/>
      <c r="AC880" s="11"/>
      <c r="AD880" s="11"/>
      <c r="AE880" s="11"/>
      <c r="AF880" s="11"/>
      <c r="AG880" s="11"/>
      <c r="AH880" s="11"/>
      <c r="AI880" s="11"/>
      <c r="AJ880" s="11"/>
      <c r="AK880" s="11"/>
      <c r="AL880" s="11"/>
      <c r="AM880" s="11"/>
    </row>
    <row r="881" spans="1:39" ht="14.25" customHeight="1" x14ac:dyDescent="0.25">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c r="AA881" s="11"/>
      <c r="AB881" s="11"/>
      <c r="AC881" s="11"/>
      <c r="AD881" s="11"/>
      <c r="AE881" s="11"/>
      <c r="AF881" s="11"/>
      <c r="AG881" s="11"/>
      <c r="AH881" s="11"/>
      <c r="AI881" s="11"/>
      <c r="AJ881" s="11"/>
      <c r="AK881" s="11"/>
      <c r="AL881" s="11"/>
      <c r="AM881" s="11"/>
    </row>
    <row r="882" spans="1:39" ht="14.25" customHeight="1" x14ac:dyDescent="0.25">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c r="AA882" s="11"/>
      <c r="AB882" s="11"/>
      <c r="AC882" s="11"/>
      <c r="AD882" s="11"/>
      <c r="AE882" s="11"/>
      <c r="AF882" s="11"/>
      <c r="AG882" s="11"/>
      <c r="AH882" s="11"/>
      <c r="AI882" s="11"/>
      <c r="AJ882" s="11"/>
      <c r="AK882" s="11"/>
      <c r="AL882" s="11"/>
      <c r="AM882" s="11"/>
    </row>
    <row r="883" spans="1:39" ht="14.25" customHeight="1" x14ac:dyDescent="0.25">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c r="AA883" s="11"/>
      <c r="AB883" s="11"/>
      <c r="AC883" s="11"/>
      <c r="AD883" s="11"/>
      <c r="AE883" s="11"/>
      <c r="AF883" s="11"/>
      <c r="AG883" s="11"/>
      <c r="AH883" s="11"/>
      <c r="AI883" s="11"/>
      <c r="AJ883" s="11"/>
      <c r="AK883" s="11"/>
      <c r="AL883" s="11"/>
      <c r="AM883" s="11"/>
    </row>
    <row r="884" spans="1:39" ht="14.25" customHeight="1" x14ac:dyDescent="0.25">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c r="AA884" s="11"/>
      <c r="AB884" s="11"/>
      <c r="AC884" s="11"/>
      <c r="AD884" s="11"/>
      <c r="AE884" s="11"/>
      <c r="AF884" s="11"/>
      <c r="AG884" s="11"/>
      <c r="AH884" s="11"/>
      <c r="AI884" s="11"/>
      <c r="AJ884" s="11"/>
      <c r="AK884" s="11"/>
      <c r="AL884" s="11"/>
      <c r="AM884" s="11"/>
    </row>
    <row r="885" spans="1:39" ht="14.25" customHeight="1" x14ac:dyDescent="0.25">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c r="AA885" s="11"/>
      <c r="AB885" s="11"/>
      <c r="AC885" s="11"/>
      <c r="AD885" s="11"/>
      <c r="AE885" s="11"/>
      <c r="AF885" s="11"/>
      <c r="AG885" s="11"/>
      <c r="AH885" s="11"/>
      <c r="AI885" s="11"/>
      <c r="AJ885" s="11"/>
      <c r="AK885" s="11"/>
      <c r="AL885" s="11"/>
      <c r="AM885" s="11"/>
    </row>
    <row r="886" spans="1:39" ht="14.25" customHeight="1" x14ac:dyDescent="0.25">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c r="AA886" s="11"/>
      <c r="AB886" s="11"/>
      <c r="AC886" s="11"/>
      <c r="AD886" s="11"/>
      <c r="AE886" s="11"/>
      <c r="AF886" s="11"/>
      <c r="AG886" s="11"/>
      <c r="AH886" s="11"/>
      <c r="AI886" s="11"/>
      <c r="AJ886" s="11"/>
      <c r="AK886" s="11"/>
      <c r="AL886" s="11"/>
      <c r="AM886" s="11"/>
    </row>
    <row r="887" spans="1:39" ht="14.25" customHeight="1" x14ac:dyDescent="0.25">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c r="AA887" s="11"/>
      <c r="AB887" s="11"/>
      <c r="AC887" s="11"/>
      <c r="AD887" s="11"/>
      <c r="AE887" s="11"/>
      <c r="AF887" s="11"/>
      <c r="AG887" s="11"/>
      <c r="AH887" s="11"/>
      <c r="AI887" s="11"/>
      <c r="AJ887" s="11"/>
      <c r="AK887" s="11"/>
      <c r="AL887" s="11"/>
      <c r="AM887" s="11"/>
    </row>
    <row r="888" spans="1:39" ht="14.25" customHeight="1" x14ac:dyDescent="0.25">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c r="AA888" s="11"/>
      <c r="AB888" s="11"/>
      <c r="AC888" s="11"/>
      <c r="AD888" s="11"/>
      <c r="AE888" s="11"/>
      <c r="AF888" s="11"/>
      <c r="AG888" s="11"/>
      <c r="AH888" s="11"/>
      <c r="AI888" s="11"/>
      <c r="AJ888" s="11"/>
      <c r="AK888" s="11"/>
      <c r="AL888" s="11"/>
      <c r="AM888" s="11"/>
    </row>
    <row r="889" spans="1:39" ht="14.25" customHeight="1" x14ac:dyDescent="0.25">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c r="AA889" s="11"/>
      <c r="AB889" s="11"/>
      <c r="AC889" s="11"/>
      <c r="AD889" s="11"/>
      <c r="AE889" s="11"/>
      <c r="AF889" s="11"/>
      <c r="AG889" s="11"/>
      <c r="AH889" s="11"/>
      <c r="AI889" s="11"/>
      <c r="AJ889" s="11"/>
      <c r="AK889" s="11"/>
      <c r="AL889" s="11"/>
      <c r="AM889" s="11"/>
    </row>
    <row r="890" spans="1:39" ht="14.25" customHeight="1" x14ac:dyDescent="0.25">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c r="AA890" s="11"/>
      <c r="AB890" s="11"/>
      <c r="AC890" s="11"/>
      <c r="AD890" s="11"/>
      <c r="AE890" s="11"/>
      <c r="AF890" s="11"/>
      <c r="AG890" s="11"/>
      <c r="AH890" s="11"/>
      <c r="AI890" s="11"/>
      <c r="AJ890" s="11"/>
      <c r="AK890" s="11"/>
      <c r="AL890" s="11"/>
      <c r="AM890" s="11"/>
    </row>
    <row r="891" spans="1:39" ht="14.25" customHeight="1" x14ac:dyDescent="0.25">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c r="AA891" s="11"/>
      <c r="AB891" s="11"/>
      <c r="AC891" s="11"/>
      <c r="AD891" s="11"/>
      <c r="AE891" s="11"/>
      <c r="AF891" s="11"/>
      <c r="AG891" s="11"/>
      <c r="AH891" s="11"/>
      <c r="AI891" s="11"/>
      <c r="AJ891" s="11"/>
      <c r="AK891" s="11"/>
      <c r="AL891" s="11"/>
      <c r="AM891" s="11"/>
    </row>
    <row r="892" spans="1:39" ht="14.25" customHeight="1" x14ac:dyDescent="0.25">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c r="AA892" s="11"/>
      <c r="AB892" s="11"/>
      <c r="AC892" s="11"/>
      <c r="AD892" s="11"/>
      <c r="AE892" s="11"/>
      <c r="AF892" s="11"/>
      <c r="AG892" s="11"/>
      <c r="AH892" s="11"/>
      <c r="AI892" s="11"/>
      <c r="AJ892" s="11"/>
      <c r="AK892" s="11"/>
      <c r="AL892" s="11"/>
      <c r="AM892" s="11"/>
    </row>
    <row r="893" spans="1:39" ht="14.25" customHeight="1" x14ac:dyDescent="0.25">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c r="AA893" s="11"/>
      <c r="AB893" s="11"/>
      <c r="AC893" s="11"/>
      <c r="AD893" s="11"/>
      <c r="AE893" s="11"/>
      <c r="AF893" s="11"/>
      <c r="AG893" s="11"/>
      <c r="AH893" s="11"/>
      <c r="AI893" s="11"/>
      <c r="AJ893" s="11"/>
      <c r="AK893" s="11"/>
      <c r="AL893" s="11"/>
      <c r="AM893" s="11"/>
    </row>
    <row r="894" spans="1:39" ht="14.25" customHeight="1" x14ac:dyDescent="0.25">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c r="AA894" s="11"/>
      <c r="AB894" s="11"/>
      <c r="AC894" s="11"/>
      <c r="AD894" s="11"/>
      <c r="AE894" s="11"/>
      <c r="AF894" s="11"/>
      <c r="AG894" s="11"/>
      <c r="AH894" s="11"/>
      <c r="AI894" s="11"/>
      <c r="AJ894" s="11"/>
      <c r="AK894" s="11"/>
      <c r="AL894" s="11"/>
      <c r="AM894" s="11"/>
    </row>
    <row r="895" spans="1:39" ht="14.25" customHeight="1" x14ac:dyDescent="0.25">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c r="AA895" s="11"/>
      <c r="AB895" s="11"/>
      <c r="AC895" s="11"/>
      <c r="AD895" s="11"/>
      <c r="AE895" s="11"/>
      <c r="AF895" s="11"/>
      <c r="AG895" s="11"/>
      <c r="AH895" s="11"/>
      <c r="AI895" s="11"/>
      <c r="AJ895" s="11"/>
      <c r="AK895" s="11"/>
      <c r="AL895" s="11"/>
      <c r="AM895" s="11"/>
    </row>
    <row r="896" spans="1:39" ht="14.25" customHeight="1" x14ac:dyDescent="0.25">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c r="AA896" s="11"/>
      <c r="AB896" s="11"/>
      <c r="AC896" s="11"/>
      <c r="AD896" s="11"/>
      <c r="AE896" s="11"/>
      <c r="AF896" s="11"/>
      <c r="AG896" s="11"/>
      <c r="AH896" s="11"/>
      <c r="AI896" s="11"/>
      <c r="AJ896" s="11"/>
      <c r="AK896" s="11"/>
      <c r="AL896" s="11"/>
      <c r="AM896" s="11"/>
    </row>
    <row r="897" spans="1:39" ht="14.25" customHeight="1" x14ac:dyDescent="0.25">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c r="AA897" s="11"/>
      <c r="AB897" s="11"/>
      <c r="AC897" s="11"/>
      <c r="AD897" s="11"/>
      <c r="AE897" s="11"/>
      <c r="AF897" s="11"/>
      <c r="AG897" s="11"/>
      <c r="AH897" s="11"/>
      <c r="AI897" s="11"/>
      <c r="AJ897" s="11"/>
      <c r="AK897" s="11"/>
      <c r="AL897" s="11"/>
      <c r="AM897" s="11"/>
    </row>
    <row r="898" spans="1:39" ht="14.25" customHeight="1" x14ac:dyDescent="0.25">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c r="AA898" s="11"/>
      <c r="AB898" s="11"/>
      <c r="AC898" s="11"/>
      <c r="AD898" s="11"/>
      <c r="AE898" s="11"/>
      <c r="AF898" s="11"/>
      <c r="AG898" s="11"/>
      <c r="AH898" s="11"/>
      <c r="AI898" s="11"/>
      <c r="AJ898" s="11"/>
      <c r="AK898" s="11"/>
      <c r="AL898" s="11"/>
      <c r="AM898" s="11"/>
    </row>
    <row r="899" spans="1:39" ht="14.25" customHeight="1" x14ac:dyDescent="0.25">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c r="AA899" s="11"/>
      <c r="AB899" s="11"/>
      <c r="AC899" s="11"/>
      <c r="AD899" s="11"/>
      <c r="AE899" s="11"/>
      <c r="AF899" s="11"/>
      <c r="AG899" s="11"/>
      <c r="AH899" s="11"/>
      <c r="AI899" s="11"/>
      <c r="AJ899" s="11"/>
      <c r="AK899" s="11"/>
      <c r="AL899" s="11"/>
      <c r="AM899" s="11"/>
    </row>
    <row r="900" spans="1:39" ht="14.25" customHeight="1" x14ac:dyDescent="0.25">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c r="AA900" s="11"/>
      <c r="AB900" s="11"/>
      <c r="AC900" s="11"/>
      <c r="AD900" s="11"/>
      <c r="AE900" s="11"/>
      <c r="AF900" s="11"/>
      <c r="AG900" s="11"/>
      <c r="AH900" s="11"/>
      <c r="AI900" s="11"/>
      <c r="AJ900" s="11"/>
      <c r="AK900" s="11"/>
      <c r="AL900" s="11"/>
      <c r="AM900" s="11"/>
    </row>
    <row r="901" spans="1:39" ht="14.25" customHeight="1" x14ac:dyDescent="0.25">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c r="AA901" s="11"/>
      <c r="AB901" s="11"/>
      <c r="AC901" s="11"/>
      <c r="AD901" s="11"/>
      <c r="AE901" s="11"/>
      <c r="AF901" s="11"/>
      <c r="AG901" s="11"/>
      <c r="AH901" s="11"/>
      <c r="AI901" s="11"/>
      <c r="AJ901" s="11"/>
      <c r="AK901" s="11"/>
      <c r="AL901" s="11"/>
      <c r="AM901" s="11"/>
    </row>
    <row r="902" spans="1:39" ht="14.25" customHeight="1" x14ac:dyDescent="0.25">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c r="AA902" s="11"/>
      <c r="AB902" s="11"/>
      <c r="AC902" s="11"/>
      <c r="AD902" s="11"/>
      <c r="AE902" s="11"/>
      <c r="AF902" s="11"/>
      <c r="AG902" s="11"/>
      <c r="AH902" s="11"/>
      <c r="AI902" s="11"/>
      <c r="AJ902" s="11"/>
      <c r="AK902" s="11"/>
      <c r="AL902" s="11"/>
      <c r="AM902" s="11"/>
    </row>
    <row r="903" spans="1:39" ht="14.25" customHeight="1" x14ac:dyDescent="0.25">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c r="AA903" s="11"/>
      <c r="AB903" s="11"/>
      <c r="AC903" s="11"/>
      <c r="AD903" s="11"/>
      <c r="AE903" s="11"/>
      <c r="AF903" s="11"/>
      <c r="AG903" s="11"/>
      <c r="AH903" s="11"/>
      <c r="AI903" s="11"/>
      <c r="AJ903" s="11"/>
      <c r="AK903" s="11"/>
      <c r="AL903" s="11"/>
      <c r="AM903" s="11"/>
    </row>
    <row r="904" spans="1:39" ht="14.25" customHeight="1" x14ac:dyDescent="0.25">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c r="AA904" s="11"/>
      <c r="AB904" s="11"/>
      <c r="AC904" s="11"/>
      <c r="AD904" s="11"/>
      <c r="AE904" s="11"/>
      <c r="AF904" s="11"/>
      <c r="AG904" s="11"/>
      <c r="AH904" s="11"/>
      <c r="AI904" s="11"/>
      <c r="AJ904" s="11"/>
      <c r="AK904" s="11"/>
      <c r="AL904" s="11"/>
      <c r="AM904" s="11"/>
    </row>
    <row r="905" spans="1:39" ht="14.25" customHeight="1" x14ac:dyDescent="0.25">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c r="AA905" s="11"/>
      <c r="AB905" s="11"/>
      <c r="AC905" s="11"/>
      <c r="AD905" s="11"/>
      <c r="AE905" s="11"/>
      <c r="AF905" s="11"/>
      <c r="AG905" s="11"/>
      <c r="AH905" s="11"/>
      <c r="AI905" s="11"/>
      <c r="AJ905" s="11"/>
      <c r="AK905" s="11"/>
      <c r="AL905" s="11"/>
      <c r="AM905" s="11"/>
    </row>
    <row r="906" spans="1:39" ht="14.25" customHeight="1" x14ac:dyDescent="0.25">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c r="AA906" s="11"/>
      <c r="AB906" s="11"/>
      <c r="AC906" s="11"/>
      <c r="AD906" s="11"/>
      <c r="AE906" s="11"/>
      <c r="AF906" s="11"/>
      <c r="AG906" s="11"/>
      <c r="AH906" s="11"/>
      <c r="AI906" s="11"/>
      <c r="AJ906" s="11"/>
      <c r="AK906" s="11"/>
      <c r="AL906" s="11"/>
      <c r="AM906" s="11"/>
    </row>
    <row r="907" spans="1:39" ht="14.25" customHeight="1" x14ac:dyDescent="0.25">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c r="AA907" s="11"/>
      <c r="AB907" s="11"/>
      <c r="AC907" s="11"/>
      <c r="AD907" s="11"/>
      <c r="AE907" s="11"/>
      <c r="AF907" s="11"/>
      <c r="AG907" s="11"/>
      <c r="AH907" s="11"/>
      <c r="AI907" s="11"/>
      <c r="AJ907" s="11"/>
      <c r="AK907" s="11"/>
      <c r="AL907" s="11"/>
      <c r="AM907" s="11"/>
    </row>
    <row r="908" spans="1:39" ht="14.25" customHeight="1" x14ac:dyDescent="0.25">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c r="AA908" s="11"/>
      <c r="AB908" s="11"/>
      <c r="AC908" s="11"/>
      <c r="AD908" s="11"/>
      <c r="AE908" s="11"/>
      <c r="AF908" s="11"/>
      <c r="AG908" s="11"/>
      <c r="AH908" s="11"/>
      <c r="AI908" s="11"/>
      <c r="AJ908" s="11"/>
      <c r="AK908" s="11"/>
      <c r="AL908" s="11"/>
      <c r="AM908" s="11"/>
    </row>
    <row r="909" spans="1:39" ht="14.25" customHeight="1" x14ac:dyDescent="0.25">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c r="AA909" s="11"/>
      <c r="AB909" s="11"/>
      <c r="AC909" s="11"/>
      <c r="AD909" s="11"/>
      <c r="AE909" s="11"/>
      <c r="AF909" s="11"/>
      <c r="AG909" s="11"/>
      <c r="AH909" s="11"/>
      <c r="AI909" s="11"/>
      <c r="AJ909" s="11"/>
      <c r="AK909" s="11"/>
      <c r="AL909" s="11"/>
      <c r="AM909" s="11"/>
    </row>
    <row r="910" spans="1:39" ht="14.25" customHeight="1" x14ac:dyDescent="0.25">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c r="AA910" s="11"/>
      <c r="AB910" s="11"/>
      <c r="AC910" s="11"/>
      <c r="AD910" s="11"/>
      <c r="AE910" s="11"/>
      <c r="AF910" s="11"/>
      <c r="AG910" s="11"/>
      <c r="AH910" s="11"/>
      <c r="AI910" s="11"/>
      <c r="AJ910" s="11"/>
      <c r="AK910" s="11"/>
      <c r="AL910" s="11"/>
      <c r="AM910" s="11"/>
    </row>
    <row r="911" spans="1:39" ht="14.25" customHeight="1" x14ac:dyDescent="0.25">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c r="AA911" s="11"/>
      <c r="AB911" s="11"/>
      <c r="AC911" s="11"/>
      <c r="AD911" s="11"/>
      <c r="AE911" s="11"/>
      <c r="AF911" s="11"/>
      <c r="AG911" s="11"/>
      <c r="AH911" s="11"/>
      <c r="AI911" s="11"/>
      <c r="AJ911" s="11"/>
      <c r="AK911" s="11"/>
      <c r="AL911" s="11"/>
      <c r="AM911" s="11"/>
    </row>
    <row r="912" spans="1:39" ht="14.25" customHeight="1" x14ac:dyDescent="0.25">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c r="AA912" s="11"/>
      <c r="AB912" s="11"/>
      <c r="AC912" s="11"/>
      <c r="AD912" s="11"/>
      <c r="AE912" s="11"/>
      <c r="AF912" s="11"/>
      <c r="AG912" s="11"/>
      <c r="AH912" s="11"/>
      <c r="AI912" s="11"/>
      <c r="AJ912" s="11"/>
      <c r="AK912" s="11"/>
      <c r="AL912" s="11"/>
      <c r="AM912" s="11"/>
    </row>
    <row r="913" spans="1:39" ht="14.25" customHeight="1" x14ac:dyDescent="0.25">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c r="AA913" s="11"/>
      <c r="AB913" s="11"/>
      <c r="AC913" s="11"/>
      <c r="AD913" s="11"/>
      <c r="AE913" s="11"/>
      <c r="AF913" s="11"/>
      <c r="AG913" s="11"/>
      <c r="AH913" s="11"/>
      <c r="AI913" s="11"/>
      <c r="AJ913" s="11"/>
      <c r="AK913" s="11"/>
      <c r="AL913" s="11"/>
      <c r="AM913" s="11"/>
    </row>
    <row r="914" spans="1:39" ht="14.25" customHeight="1" x14ac:dyDescent="0.25">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c r="AA914" s="11"/>
      <c r="AB914" s="11"/>
      <c r="AC914" s="11"/>
      <c r="AD914" s="11"/>
      <c r="AE914" s="11"/>
      <c r="AF914" s="11"/>
      <c r="AG914" s="11"/>
      <c r="AH914" s="11"/>
      <c r="AI914" s="11"/>
      <c r="AJ914" s="11"/>
      <c r="AK914" s="11"/>
      <c r="AL914" s="11"/>
      <c r="AM914" s="11"/>
    </row>
    <row r="915" spans="1:39" ht="14.25" customHeight="1" x14ac:dyDescent="0.25">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c r="AA915" s="11"/>
      <c r="AB915" s="11"/>
      <c r="AC915" s="11"/>
      <c r="AD915" s="11"/>
      <c r="AE915" s="11"/>
      <c r="AF915" s="11"/>
      <c r="AG915" s="11"/>
      <c r="AH915" s="11"/>
      <c r="AI915" s="11"/>
      <c r="AJ915" s="11"/>
      <c r="AK915" s="11"/>
      <c r="AL915" s="11"/>
      <c r="AM915" s="11"/>
    </row>
    <row r="916" spans="1:39" ht="14.25" customHeight="1" x14ac:dyDescent="0.25">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c r="AA916" s="11"/>
      <c r="AB916" s="11"/>
      <c r="AC916" s="11"/>
      <c r="AD916" s="11"/>
      <c r="AE916" s="11"/>
      <c r="AF916" s="11"/>
      <c r="AG916" s="11"/>
      <c r="AH916" s="11"/>
      <c r="AI916" s="11"/>
      <c r="AJ916" s="11"/>
      <c r="AK916" s="11"/>
      <c r="AL916" s="11"/>
      <c r="AM916" s="11"/>
    </row>
    <row r="917" spans="1:39" ht="14.25" customHeight="1" x14ac:dyDescent="0.25">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c r="AA917" s="11"/>
      <c r="AB917" s="11"/>
      <c r="AC917" s="11"/>
      <c r="AD917" s="11"/>
      <c r="AE917" s="11"/>
      <c r="AF917" s="11"/>
      <c r="AG917" s="11"/>
      <c r="AH917" s="11"/>
      <c r="AI917" s="11"/>
      <c r="AJ917" s="11"/>
      <c r="AK917" s="11"/>
      <c r="AL917" s="11"/>
      <c r="AM917" s="11"/>
    </row>
    <row r="918" spans="1:39" ht="14.25" customHeight="1" x14ac:dyDescent="0.25">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c r="AA918" s="11"/>
      <c r="AB918" s="11"/>
      <c r="AC918" s="11"/>
      <c r="AD918" s="11"/>
      <c r="AE918" s="11"/>
      <c r="AF918" s="11"/>
      <c r="AG918" s="11"/>
      <c r="AH918" s="11"/>
      <c r="AI918" s="11"/>
      <c r="AJ918" s="11"/>
      <c r="AK918" s="11"/>
      <c r="AL918" s="11"/>
      <c r="AM918" s="11"/>
    </row>
    <row r="919" spans="1:39" ht="14.25" customHeight="1" x14ac:dyDescent="0.25">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c r="AA919" s="11"/>
      <c r="AB919" s="11"/>
      <c r="AC919" s="11"/>
      <c r="AD919" s="11"/>
      <c r="AE919" s="11"/>
      <c r="AF919" s="11"/>
      <c r="AG919" s="11"/>
      <c r="AH919" s="11"/>
      <c r="AI919" s="11"/>
      <c r="AJ919" s="11"/>
      <c r="AK919" s="11"/>
      <c r="AL919" s="11"/>
      <c r="AM919" s="11"/>
    </row>
    <row r="920" spans="1:39" ht="14.25" customHeight="1" x14ac:dyDescent="0.25">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c r="AA920" s="11"/>
      <c r="AB920" s="11"/>
      <c r="AC920" s="11"/>
      <c r="AD920" s="11"/>
      <c r="AE920" s="11"/>
      <c r="AF920" s="11"/>
      <c r="AG920" s="11"/>
      <c r="AH920" s="11"/>
      <c r="AI920" s="11"/>
      <c r="AJ920" s="11"/>
      <c r="AK920" s="11"/>
      <c r="AL920" s="11"/>
      <c r="AM920" s="11"/>
    </row>
    <row r="921" spans="1:39" ht="14.25" customHeight="1" x14ac:dyDescent="0.25">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c r="AA921" s="11"/>
      <c r="AB921" s="11"/>
      <c r="AC921" s="11"/>
      <c r="AD921" s="11"/>
      <c r="AE921" s="11"/>
      <c r="AF921" s="11"/>
      <c r="AG921" s="11"/>
      <c r="AH921" s="11"/>
      <c r="AI921" s="11"/>
      <c r="AJ921" s="11"/>
      <c r="AK921" s="11"/>
      <c r="AL921" s="11"/>
      <c r="AM921" s="11"/>
    </row>
    <row r="922" spans="1:39" ht="14.25" customHeight="1" x14ac:dyDescent="0.25">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c r="AA922" s="11"/>
      <c r="AB922" s="11"/>
      <c r="AC922" s="11"/>
      <c r="AD922" s="11"/>
      <c r="AE922" s="11"/>
      <c r="AF922" s="11"/>
      <c r="AG922" s="11"/>
      <c r="AH922" s="11"/>
      <c r="AI922" s="11"/>
      <c r="AJ922" s="11"/>
      <c r="AK922" s="11"/>
      <c r="AL922" s="11"/>
      <c r="AM922" s="11"/>
    </row>
    <row r="923" spans="1:39" ht="14.25" customHeight="1" x14ac:dyDescent="0.25">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c r="AA923" s="11"/>
      <c r="AB923" s="11"/>
      <c r="AC923" s="11"/>
      <c r="AD923" s="11"/>
      <c r="AE923" s="11"/>
      <c r="AF923" s="11"/>
      <c r="AG923" s="11"/>
      <c r="AH923" s="11"/>
      <c r="AI923" s="11"/>
      <c r="AJ923" s="11"/>
      <c r="AK923" s="11"/>
      <c r="AL923" s="11"/>
      <c r="AM923" s="11"/>
    </row>
    <row r="924" spans="1:39" ht="14.25" customHeight="1" x14ac:dyDescent="0.25">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c r="AA924" s="11"/>
      <c r="AB924" s="11"/>
      <c r="AC924" s="11"/>
      <c r="AD924" s="11"/>
      <c r="AE924" s="11"/>
      <c r="AF924" s="11"/>
      <c r="AG924" s="11"/>
      <c r="AH924" s="11"/>
      <c r="AI924" s="11"/>
      <c r="AJ924" s="11"/>
      <c r="AK924" s="11"/>
      <c r="AL924" s="11"/>
      <c r="AM924" s="11"/>
    </row>
    <row r="925" spans="1:39" ht="14.25" customHeight="1" x14ac:dyDescent="0.25">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c r="AA925" s="11"/>
      <c r="AB925" s="11"/>
      <c r="AC925" s="11"/>
      <c r="AD925" s="11"/>
      <c r="AE925" s="11"/>
      <c r="AF925" s="11"/>
      <c r="AG925" s="11"/>
      <c r="AH925" s="11"/>
      <c r="AI925" s="11"/>
      <c r="AJ925" s="11"/>
      <c r="AK925" s="11"/>
      <c r="AL925" s="11"/>
      <c r="AM925" s="11"/>
    </row>
    <row r="926" spans="1:39" ht="14.25" customHeight="1" x14ac:dyDescent="0.25">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c r="AA926" s="11"/>
      <c r="AB926" s="11"/>
      <c r="AC926" s="11"/>
      <c r="AD926" s="11"/>
      <c r="AE926" s="11"/>
      <c r="AF926" s="11"/>
      <c r="AG926" s="11"/>
      <c r="AH926" s="11"/>
      <c r="AI926" s="11"/>
      <c r="AJ926" s="11"/>
      <c r="AK926" s="11"/>
      <c r="AL926" s="11"/>
      <c r="AM926" s="11"/>
    </row>
    <row r="927" spans="1:39" ht="14.25" customHeight="1" x14ac:dyDescent="0.25">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c r="AA927" s="11"/>
      <c r="AB927" s="11"/>
      <c r="AC927" s="11"/>
      <c r="AD927" s="11"/>
      <c r="AE927" s="11"/>
      <c r="AF927" s="11"/>
      <c r="AG927" s="11"/>
      <c r="AH927" s="11"/>
      <c r="AI927" s="11"/>
      <c r="AJ927" s="11"/>
      <c r="AK927" s="11"/>
      <c r="AL927" s="11"/>
      <c r="AM927" s="11"/>
    </row>
    <row r="928" spans="1:39" ht="14.25" customHeight="1" x14ac:dyDescent="0.25">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c r="AA928" s="11"/>
      <c r="AB928" s="11"/>
      <c r="AC928" s="11"/>
      <c r="AD928" s="11"/>
      <c r="AE928" s="11"/>
      <c r="AF928" s="11"/>
      <c r="AG928" s="11"/>
      <c r="AH928" s="11"/>
      <c r="AI928" s="11"/>
      <c r="AJ928" s="11"/>
      <c r="AK928" s="11"/>
      <c r="AL928" s="11"/>
      <c r="AM928" s="11"/>
    </row>
    <row r="929" spans="1:39" ht="14.25" customHeight="1" x14ac:dyDescent="0.25">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c r="AA929" s="11"/>
      <c r="AB929" s="11"/>
      <c r="AC929" s="11"/>
      <c r="AD929" s="11"/>
      <c r="AE929" s="11"/>
      <c r="AF929" s="11"/>
      <c r="AG929" s="11"/>
      <c r="AH929" s="11"/>
      <c r="AI929" s="11"/>
      <c r="AJ929" s="11"/>
      <c r="AK929" s="11"/>
      <c r="AL929" s="11"/>
      <c r="AM929" s="11"/>
    </row>
    <row r="930" spans="1:39" ht="14.25" customHeight="1" x14ac:dyDescent="0.25">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c r="AA930" s="11"/>
      <c r="AB930" s="11"/>
      <c r="AC930" s="11"/>
      <c r="AD930" s="11"/>
      <c r="AE930" s="11"/>
      <c r="AF930" s="11"/>
      <c r="AG930" s="11"/>
      <c r="AH930" s="11"/>
      <c r="AI930" s="11"/>
      <c r="AJ930" s="11"/>
      <c r="AK930" s="11"/>
      <c r="AL930" s="11"/>
      <c r="AM930" s="11"/>
    </row>
    <row r="931" spans="1:39" ht="14.25" customHeight="1" x14ac:dyDescent="0.25">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c r="AA931" s="11"/>
      <c r="AB931" s="11"/>
      <c r="AC931" s="11"/>
      <c r="AD931" s="11"/>
      <c r="AE931" s="11"/>
      <c r="AF931" s="11"/>
      <c r="AG931" s="11"/>
      <c r="AH931" s="11"/>
      <c r="AI931" s="11"/>
      <c r="AJ931" s="11"/>
      <c r="AK931" s="11"/>
      <c r="AL931" s="11"/>
      <c r="AM931" s="11"/>
    </row>
    <row r="932" spans="1:39" ht="14.25" customHeight="1" x14ac:dyDescent="0.25">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c r="AA932" s="11"/>
      <c r="AB932" s="11"/>
      <c r="AC932" s="11"/>
      <c r="AD932" s="11"/>
      <c r="AE932" s="11"/>
      <c r="AF932" s="11"/>
      <c r="AG932" s="11"/>
      <c r="AH932" s="11"/>
      <c r="AI932" s="11"/>
      <c r="AJ932" s="11"/>
      <c r="AK932" s="11"/>
      <c r="AL932" s="11"/>
      <c r="AM932" s="11"/>
    </row>
    <row r="933" spans="1:39" ht="14.25" customHeight="1" x14ac:dyDescent="0.25">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c r="AA933" s="11"/>
      <c r="AB933" s="11"/>
      <c r="AC933" s="11"/>
      <c r="AD933" s="11"/>
      <c r="AE933" s="11"/>
      <c r="AF933" s="11"/>
      <c r="AG933" s="11"/>
      <c r="AH933" s="11"/>
      <c r="AI933" s="11"/>
      <c r="AJ933" s="11"/>
      <c r="AK933" s="11"/>
      <c r="AL933" s="11"/>
      <c r="AM933" s="11"/>
    </row>
    <row r="934" spans="1:39" ht="14.25" customHeight="1" x14ac:dyDescent="0.25">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c r="AA934" s="11"/>
      <c r="AB934" s="11"/>
      <c r="AC934" s="11"/>
      <c r="AD934" s="11"/>
      <c r="AE934" s="11"/>
      <c r="AF934" s="11"/>
      <c r="AG934" s="11"/>
      <c r="AH934" s="11"/>
      <c r="AI934" s="11"/>
      <c r="AJ934" s="11"/>
      <c r="AK934" s="11"/>
      <c r="AL934" s="11"/>
      <c r="AM934" s="11"/>
    </row>
    <row r="935" spans="1:39" ht="14.25" customHeight="1" x14ac:dyDescent="0.25">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c r="AA935" s="11"/>
      <c r="AB935" s="11"/>
      <c r="AC935" s="11"/>
      <c r="AD935" s="11"/>
      <c r="AE935" s="11"/>
      <c r="AF935" s="11"/>
      <c r="AG935" s="11"/>
      <c r="AH935" s="11"/>
      <c r="AI935" s="11"/>
      <c r="AJ935" s="11"/>
      <c r="AK935" s="11"/>
      <c r="AL935" s="11"/>
      <c r="AM935" s="11"/>
    </row>
    <row r="936" spans="1:39" ht="14.25" customHeight="1" x14ac:dyDescent="0.25">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c r="AA936" s="11"/>
      <c r="AB936" s="11"/>
      <c r="AC936" s="11"/>
      <c r="AD936" s="11"/>
      <c r="AE936" s="11"/>
      <c r="AF936" s="11"/>
      <c r="AG936" s="11"/>
      <c r="AH936" s="11"/>
      <c r="AI936" s="11"/>
      <c r="AJ936" s="11"/>
      <c r="AK936" s="11"/>
      <c r="AL936" s="11"/>
      <c r="AM936" s="11"/>
    </row>
    <row r="937" spans="1:39" ht="14.25" customHeight="1" x14ac:dyDescent="0.25">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11"/>
      <c r="AG937" s="11"/>
      <c r="AH937" s="11"/>
      <c r="AI937" s="11"/>
      <c r="AJ937" s="11"/>
      <c r="AK937" s="11"/>
      <c r="AL937" s="11"/>
      <c r="AM937" s="11"/>
    </row>
    <row r="938" spans="1:39" ht="14.25" customHeight="1" x14ac:dyDescent="0.25">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11"/>
      <c r="AH938" s="11"/>
      <c r="AI938" s="11"/>
      <c r="AJ938" s="11"/>
      <c r="AK938" s="11"/>
      <c r="AL938" s="11"/>
      <c r="AM938" s="11"/>
    </row>
    <row r="939" spans="1:39" ht="14.25" customHeight="1" x14ac:dyDescent="0.25">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c r="AA939" s="11"/>
      <c r="AB939" s="11"/>
      <c r="AC939" s="11"/>
      <c r="AD939" s="11"/>
      <c r="AE939" s="11"/>
      <c r="AF939" s="11"/>
      <c r="AG939" s="11"/>
      <c r="AH939" s="11"/>
      <c r="AI939" s="11"/>
      <c r="AJ939" s="11"/>
      <c r="AK939" s="11"/>
      <c r="AL939" s="11"/>
      <c r="AM939" s="11"/>
    </row>
    <row r="940" spans="1:39" ht="14.25" customHeight="1" x14ac:dyDescent="0.25">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11"/>
      <c r="AH940" s="11"/>
      <c r="AI940" s="11"/>
      <c r="AJ940" s="11"/>
      <c r="AK940" s="11"/>
      <c r="AL940" s="11"/>
      <c r="AM940" s="11"/>
    </row>
    <row r="941" spans="1:39" ht="14.25" customHeight="1" x14ac:dyDescent="0.25">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1"/>
      <c r="AK941" s="11"/>
      <c r="AL941" s="11"/>
      <c r="AM941" s="11"/>
    </row>
    <row r="942" spans="1:39" ht="14.25" customHeight="1" x14ac:dyDescent="0.25">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c r="AA942" s="11"/>
      <c r="AB942" s="11"/>
      <c r="AC942" s="11"/>
      <c r="AD942" s="11"/>
      <c r="AE942" s="11"/>
      <c r="AF942" s="11"/>
      <c r="AG942" s="11"/>
      <c r="AH942" s="11"/>
      <c r="AI942" s="11"/>
      <c r="AJ942" s="11"/>
      <c r="AK942" s="11"/>
      <c r="AL942" s="11"/>
      <c r="AM942" s="11"/>
    </row>
    <row r="943" spans="1:39" ht="14.25" customHeight="1" x14ac:dyDescent="0.25">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c r="AA943" s="11"/>
      <c r="AB943" s="11"/>
      <c r="AC943" s="11"/>
      <c r="AD943" s="11"/>
      <c r="AE943" s="11"/>
      <c r="AF943" s="11"/>
      <c r="AG943" s="11"/>
      <c r="AH943" s="11"/>
      <c r="AI943" s="11"/>
      <c r="AJ943" s="11"/>
      <c r="AK943" s="11"/>
      <c r="AL943" s="11"/>
      <c r="AM943" s="11"/>
    </row>
    <row r="944" spans="1:39" ht="14.25" customHeight="1" x14ac:dyDescent="0.25">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c r="AA944" s="11"/>
      <c r="AB944" s="11"/>
      <c r="AC944" s="11"/>
      <c r="AD944" s="11"/>
      <c r="AE944" s="11"/>
      <c r="AF944" s="11"/>
      <c r="AG944" s="11"/>
      <c r="AH944" s="11"/>
      <c r="AI944" s="11"/>
      <c r="AJ944" s="11"/>
      <c r="AK944" s="11"/>
      <c r="AL944" s="11"/>
      <c r="AM944" s="11"/>
    </row>
    <row r="945" spans="1:39" ht="14.25" customHeight="1" x14ac:dyDescent="0.25">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c r="AA945" s="11"/>
      <c r="AB945" s="11"/>
      <c r="AC945" s="11"/>
      <c r="AD945" s="11"/>
      <c r="AE945" s="11"/>
      <c r="AF945" s="11"/>
      <c r="AG945" s="11"/>
      <c r="AH945" s="11"/>
      <c r="AI945" s="11"/>
      <c r="AJ945" s="11"/>
      <c r="AK945" s="11"/>
      <c r="AL945" s="11"/>
      <c r="AM945" s="11"/>
    </row>
    <row r="946" spans="1:39" ht="14.25" customHeight="1" x14ac:dyDescent="0.25">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c r="AA946" s="11"/>
      <c r="AB946" s="11"/>
      <c r="AC946" s="11"/>
      <c r="AD946" s="11"/>
      <c r="AE946" s="11"/>
      <c r="AF946" s="11"/>
      <c r="AG946" s="11"/>
      <c r="AH946" s="11"/>
      <c r="AI946" s="11"/>
      <c r="AJ946" s="11"/>
      <c r="AK946" s="11"/>
      <c r="AL946" s="11"/>
      <c r="AM946" s="11"/>
    </row>
    <row r="947" spans="1:39" ht="14.25" customHeight="1" x14ac:dyDescent="0.25">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c r="AA947" s="11"/>
      <c r="AB947" s="11"/>
      <c r="AC947" s="11"/>
      <c r="AD947" s="11"/>
      <c r="AE947" s="11"/>
      <c r="AF947" s="11"/>
      <c r="AG947" s="11"/>
      <c r="AH947" s="11"/>
      <c r="AI947" s="11"/>
      <c r="AJ947" s="11"/>
      <c r="AK947" s="11"/>
      <c r="AL947" s="11"/>
      <c r="AM947" s="11"/>
    </row>
    <row r="948" spans="1:39" ht="14.25" customHeight="1" x14ac:dyDescent="0.25">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c r="AA948" s="11"/>
      <c r="AB948" s="11"/>
      <c r="AC948" s="11"/>
      <c r="AD948" s="11"/>
      <c r="AE948" s="11"/>
      <c r="AF948" s="11"/>
      <c r="AG948" s="11"/>
      <c r="AH948" s="11"/>
      <c r="AI948" s="11"/>
      <c r="AJ948" s="11"/>
      <c r="AK948" s="11"/>
      <c r="AL948" s="11"/>
      <c r="AM948" s="11"/>
    </row>
    <row r="949" spans="1:39" ht="14.25" customHeight="1" x14ac:dyDescent="0.25">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c r="AA949" s="11"/>
      <c r="AB949" s="11"/>
      <c r="AC949" s="11"/>
      <c r="AD949" s="11"/>
      <c r="AE949" s="11"/>
      <c r="AF949" s="11"/>
      <c r="AG949" s="11"/>
      <c r="AH949" s="11"/>
      <c r="AI949" s="11"/>
      <c r="AJ949" s="11"/>
      <c r="AK949" s="11"/>
      <c r="AL949" s="11"/>
      <c r="AM949" s="11"/>
    </row>
    <row r="950" spans="1:39" ht="14.25" customHeight="1" x14ac:dyDescent="0.25">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c r="AA950" s="11"/>
      <c r="AB950" s="11"/>
      <c r="AC950" s="11"/>
      <c r="AD950" s="11"/>
      <c r="AE950" s="11"/>
      <c r="AF950" s="11"/>
      <c r="AG950" s="11"/>
      <c r="AH950" s="11"/>
      <c r="AI950" s="11"/>
      <c r="AJ950" s="11"/>
      <c r="AK950" s="11"/>
      <c r="AL950" s="11"/>
      <c r="AM950" s="11"/>
    </row>
    <row r="951" spans="1:39" ht="14.25" customHeight="1" x14ac:dyDescent="0.25">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c r="AA951" s="11"/>
      <c r="AB951" s="11"/>
      <c r="AC951" s="11"/>
      <c r="AD951" s="11"/>
      <c r="AE951" s="11"/>
      <c r="AF951" s="11"/>
      <c r="AG951" s="11"/>
      <c r="AH951" s="11"/>
      <c r="AI951" s="11"/>
      <c r="AJ951" s="11"/>
      <c r="AK951" s="11"/>
      <c r="AL951" s="11"/>
      <c r="AM951" s="11"/>
    </row>
    <row r="952" spans="1:39" ht="14.25" customHeight="1" x14ac:dyDescent="0.25">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c r="AA952" s="11"/>
      <c r="AB952" s="11"/>
      <c r="AC952" s="11"/>
      <c r="AD952" s="11"/>
      <c r="AE952" s="11"/>
      <c r="AF952" s="11"/>
      <c r="AG952" s="11"/>
      <c r="AH952" s="11"/>
      <c r="AI952" s="11"/>
      <c r="AJ952" s="11"/>
      <c r="AK952" s="11"/>
      <c r="AL952" s="11"/>
      <c r="AM952" s="11"/>
    </row>
    <row r="953" spans="1:39" ht="14.25" customHeight="1" x14ac:dyDescent="0.25">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c r="AA953" s="11"/>
      <c r="AB953" s="11"/>
      <c r="AC953" s="11"/>
      <c r="AD953" s="11"/>
      <c r="AE953" s="11"/>
      <c r="AF953" s="11"/>
      <c r="AG953" s="11"/>
      <c r="AH953" s="11"/>
      <c r="AI953" s="11"/>
      <c r="AJ953" s="11"/>
      <c r="AK953" s="11"/>
      <c r="AL953" s="11"/>
      <c r="AM953" s="11"/>
    </row>
    <row r="954" spans="1:39" ht="14.25" customHeight="1" x14ac:dyDescent="0.25">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c r="AA954" s="11"/>
      <c r="AB954" s="11"/>
      <c r="AC954" s="11"/>
      <c r="AD954" s="11"/>
      <c r="AE954" s="11"/>
      <c r="AF954" s="11"/>
      <c r="AG954" s="11"/>
      <c r="AH954" s="11"/>
      <c r="AI954" s="11"/>
      <c r="AJ954" s="11"/>
      <c r="AK954" s="11"/>
      <c r="AL954" s="11"/>
      <c r="AM954" s="11"/>
    </row>
    <row r="955" spans="1:39" ht="14.25" customHeight="1" x14ac:dyDescent="0.25">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c r="AA955" s="11"/>
      <c r="AB955" s="11"/>
      <c r="AC955" s="11"/>
      <c r="AD955" s="11"/>
      <c r="AE955" s="11"/>
      <c r="AF955" s="11"/>
      <c r="AG955" s="11"/>
      <c r="AH955" s="11"/>
      <c r="AI955" s="11"/>
      <c r="AJ955" s="11"/>
      <c r="AK955" s="11"/>
      <c r="AL955" s="11"/>
      <c r="AM955" s="11"/>
    </row>
    <row r="956" spans="1:39" ht="14.25" customHeight="1" x14ac:dyDescent="0.25">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c r="AA956" s="11"/>
      <c r="AB956" s="11"/>
      <c r="AC956" s="11"/>
      <c r="AD956" s="11"/>
      <c r="AE956" s="11"/>
      <c r="AF956" s="11"/>
      <c r="AG956" s="11"/>
      <c r="AH956" s="11"/>
      <c r="AI956" s="11"/>
      <c r="AJ956" s="11"/>
      <c r="AK956" s="11"/>
      <c r="AL956" s="11"/>
      <c r="AM956" s="11"/>
    </row>
    <row r="957" spans="1:39" ht="14.25" customHeight="1" x14ac:dyDescent="0.25">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c r="AA957" s="11"/>
      <c r="AB957" s="11"/>
      <c r="AC957" s="11"/>
      <c r="AD957" s="11"/>
      <c r="AE957" s="11"/>
      <c r="AF957" s="11"/>
      <c r="AG957" s="11"/>
      <c r="AH957" s="11"/>
      <c r="AI957" s="11"/>
      <c r="AJ957" s="11"/>
      <c r="AK957" s="11"/>
      <c r="AL957" s="11"/>
      <c r="AM957" s="11"/>
    </row>
    <row r="958" spans="1:39" ht="14.25" customHeight="1" x14ac:dyDescent="0.25">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c r="AA958" s="11"/>
      <c r="AB958" s="11"/>
      <c r="AC958" s="11"/>
      <c r="AD958" s="11"/>
      <c r="AE958" s="11"/>
      <c r="AF958" s="11"/>
      <c r="AG958" s="11"/>
      <c r="AH958" s="11"/>
      <c r="AI958" s="11"/>
      <c r="AJ958" s="11"/>
      <c r="AK958" s="11"/>
      <c r="AL958" s="11"/>
      <c r="AM958" s="11"/>
    </row>
    <row r="959" spans="1:39" ht="14.25" customHeight="1" x14ac:dyDescent="0.25">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c r="AA959" s="11"/>
      <c r="AB959" s="11"/>
      <c r="AC959" s="11"/>
      <c r="AD959" s="11"/>
      <c r="AE959" s="11"/>
      <c r="AF959" s="11"/>
      <c r="AG959" s="11"/>
      <c r="AH959" s="11"/>
      <c r="AI959" s="11"/>
      <c r="AJ959" s="11"/>
      <c r="AK959" s="11"/>
      <c r="AL959" s="11"/>
      <c r="AM959" s="11"/>
    </row>
    <row r="960" spans="1:39" ht="14.25" customHeight="1" x14ac:dyDescent="0.25">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c r="AA960" s="11"/>
      <c r="AB960" s="11"/>
      <c r="AC960" s="11"/>
      <c r="AD960" s="11"/>
      <c r="AE960" s="11"/>
      <c r="AF960" s="11"/>
      <c r="AG960" s="11"/>
      <c r="AH960" s="11"/>
      <c r="AI960" s="11"/>
      <c r="AJ960" s="11"/>
      <c r="AK960" s="11"/>
      <c r="AL960" s="11"/>
      <c r="AM960" s="11"/>
    </row>
    <row r="961" spans="1:39" ht="14.25" customHeight="1" x14ac:dyDescent="0.25">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c r="AA961" s="11"/>
      <c r="AB961" s="11"/>
      <c r="AC961" s="11"/>
      <c r="AD961" s="11"/>
      <c r="AE961" s="11"/>
      <c r="AF961" s="11"/>
      <c r="AG961" s="11"/>
      <c r="AH961" s="11"/>
      <c r="AI961" s="11"/>
      <c r="AJ961" s="11"/>
      <c r="AK961" s="11"/>
      <c r="AL961" s="11"/>
      <c r="AM961" s="11"/>
    </row>
    <row r="962" spans="1:39" ht="14.25" customHeight="1" x14ac:dyDescent="0.25">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c r="AA962" s="11"/>
      <c r="AB962" s="11"/>
      <c r="AC962" s="11"/>
      <c r="AD962" s="11"/>
      <c r="AE962" s="11"/>
      <c r="AF962" s="11"/>
      <c r="AG962" s="11"/>
      <c r="AH962" s="11"/>
      <c r="AI962" s="11"/>
      <c r="AJ962" s="11"/>
      <c r="AK962" s="11"/>
      <c r="AL962" s="11"/>
      <c r="AM962" s="11"/>
    </row>
    <row r="963" spans="1:39" ht="14.25" customHeight="1" x14ac:dyDescent="0.25">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c r="AA963" s="11"/>
      <c r="AB963" s="11"/>
      <c r="AC963" s="11"/>
      <c r="AD963" s="11"/>
      <c r="AE963" s="11"/>
      <c r="AF963" s="11"/>
      <c r="AG963" s="11"/>
      <c r="AH963" s="11"/>
      <c r="AI963" s="11"/>
      <c r="AJ963" s="11"/>
      <c r="AK963" s="11"/>
      <c r="AL963" s="11"/>
      <c r="AM963" s="11"/>
    </row>
    <row r="964" spans="1:39" ht="14.25" customHeight="1" x14ac:dyDescent="0.25">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c r="AA964" s="11"/>
      <c r="AB964" s="11"/>
      <c r="AC964" s="11"/>
      <c r="AD964" s="11"/>
      <c r="AE964" s="11"/>
      <c r="AF964" s="11"/>
      <c r="AG964" s="11"/>
      <c r="AH964" s="11"/>
      <c r="AI964" s="11"/>
      <c r="AJ964" s="11"/>
      <c r="AK964" s="11"/>
      <c r="AL964" s="11"/>
      <c r="AM964" s="11"/>
    </row>
    <row r="965" spans="1:39" ht="14.25" customHeight="1" x14ac:dyDescent="0.25">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c r="AA965" s="11"/>
      <c r="AB965" s="11"/>
      <c r="AC965" s="11"/>
      <c r="AD965" s="11"/>
      <c r="AE965" s="11"/>
      <c r="AF965" s="11"/>
      <c r="AG965" s="11"/>
      <c r="AH965" s="11"/>
      <c r="AI965" s="11"/>
      <c r="AJ965" s="11"/>
      <c r="AK965" s="11"/>
      <c r="AL965" s="11"/>
      <c r="AM965" s="11"/>
    </row>
    <row r="966" spans="1:39" ht="14.25" customHeight="1" x14ac:dyDescent="0.25">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c r="AA966" s="11"/>
      <c r="AB966" s="11"/>
      <c r="AC966" s="11"/>
      <c r="AD966" s="11"/>
      <c r="AE966" s="11"/>
      <c r="AF966" s="11"/>
      <c r="AG966" s="11"/>
      <c r="AH966" s="11"/>
      <c r="AI966" s="11"/>
      <c r="AJ966" s="11"/>
      <c r="AK966" s="11"/>
      <c r="AL966" s="11"/>
      <c r="AM966" s="11"/>
    </row>
    <row r="967" spans="1:39" ht="14.25" customHeight="1" x14ac:dyDescent="0.25">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c r="AA967" s="11"/>
      <c r="AB967" s="11"/>
      <c r="AC967" s="11"/>
      <c r="AD967" s="11"/>
      <c r="AE967" s="11"/>
      <c r="AF967" s="11"/>
      <c r="AG967" s="11"/>
      <c r="AH967" s="11"/>
      <c r="AI967" s="11"/>
      <c r="AJ967" s="11"/>
      <c r="AK967" s="11"/>
      <c r="AL967" s="11"/>
      <c r="AM967" s="11"/>
    </row>
    <row r="968" spans="1:39" ht="14.25" customHeight="1" x14ac:dyDescent="0.25">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c r="AA968" s="11"/>
      <c r="AB968" s="11"/>
      <c r="AC968" s="11"/>
      <c r="AD968" s="11"/>
      <c r="AE968" s="11"/>
      <c r="AF968" s="11"/>
      <c r="AG968" s="11"/>
      <c r="AH968" s="11"/>
      <c r="AI968" s="11"/>
      <c r="AJ968" s="11"/>
      <c r="AK968" s="11"/>
      <c r="AL968" s="11"/>
      <c r="AM968" s="11"/>
    </row>
    <row r="969" spans="1:39" ht="14.25" customHeight="1" x14ac:dyDescent="0.25">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c r="AA969" s="11"/>
      <c r="AB969" s="11"/>
      <c r="AC969" s="11"/>
      <c r="AD969" s="11"/>
      <c r="AE969" s="11"/>
      <c r="AF969" s="11"/>
      <c r="AG969" s="11"/>
      <c r="AH969" s="11"/>
      <c r="AI969" s="11"/>
      <c r="AJ969" s="11"/>
      <c r="AK969" s="11"/>
      <c r="AL969" s="11"/>
      <c r="AM969" s="11"/>
    </row>
    <row r="970" spans="1:39" ht="14.25" customHeight="1" x14ac:dyDescent="0.25">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c r="AA970" s="11"/>
      <c r="AB970" s="11"/>
      <c r="AC970" s="11"/>
      <c r="AD970" s="11"/>
      <c r="AE970" s="11"/>
      <c r="AF970" s="11"/>
      <c r="AG970" s="11"/>
      <c r="AH970" s="11"/>
      <c r="AI970" s="11"/>
      <c r="AJ970" s="11"/>
      <c r="AK970" s="11"/>
      <c r="AL970" s="11"/>
      <c r="AM970" s="11"/>
    </row>
    <row r="971" spans="1:39" ht="14.25" customHeight="1" x14ac:dyDescent="0.25">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c r="AA971" s="11"/>
      <c r="AB971" s="11"/>
      <c r="AC971" s="11"/>
      <c r="AD971" s="11"/>
      <c r="AE971" s="11"/>
      <c r="AF971" s="11"/>
      <c r="AG971" s="11"/>
      <c r="AH971" s="11"/>
      <c r="AI971" s="11"/>
      <c r="AJ971" s="11"/>
      <c r="AK971" s="11"/>
      <c r="AL971" s="11"/>
      <c r="AM971" s="11"/>
    </row>
    <row r="972" spans="1:39" ht="14.25" customHeight="1" x14ac:dyDescent="0.25">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c r="AA972" s="11"/>
      <c r="AB972" s="11"/>
      <c r="AC972" s="11"/>
      <c r="AD972" s="11"/>
      <c r="AE972" s="11"/>
      <c r="AF972" s="11"/>
      <c r="AG972" s="11"/>
      <c r="AH972" s="11"/>
      <c r="AI972" s="11"/>
      <c r="AJ972" s="11"/>
      <c r="AK972" s="11"/>
      <c r="AL972" s="11"/>
      <c r="AM972" s="11"/>
    </row>
    <row r="973" spans="1:39" ht="14.25" customHeight="1" x14ac:dyDescent="0.25">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c r="AA973" s="11"/>
      <c r="AB973" s="11"/>
      <c r="AC973" s="11"/>
      <c r="AD973" s="11"/>
      <c r="AE973" s="11"/>
      <c r="AF973" s="11"/>
      <c r="AG973" s="11"/>
      <c r="AH973" s="11"/>
      <c r="AI973" s="11"/>
      <c r="AJ973" s="11"/>
      <c r="AK973" s="11"/>
      <c r="AL973" s="11"/>
      <c r="AM973" s="11"/>
    </row>
    <row r="974" spans="1:39" ht="14.25" customHeight="1" x14ac:dyDescent="0.25">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c r="AA974" s="11"/>
      <c r="AB974" s="11"/>
      <c r="AC974" s="11"/>
      <c r="AD974" s="11"/>
      <c r="AE974" s="11"/>
      <c r="AF974" s="11"/>
      <c r="AG974" s="11"/>
      <c r="AH974" s="11"/>
      <c r="AI974" s="11"/>
      <c r="AJ974" s="11"/>
      <c r="AK974" s="11"/>
      <c r="AL974" s="11"/>
      <c r="AM974" s="11"/>
    </row>
    <row r="975" spans="1:39" ht="14.25" customHeight="1" x14ac:dyDescent="0.25">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c r="AA975" s="11"/>
      <c r="AB975" s="11"/>
      <c r="AC975" s="11"/>
      <c r="AD975" s="11"/>
      <c r="AE975" s="11"/>
      <c r="AF975" s="11"/>
      <c r="AG975" s="11"/>
      <c r="AH975" s="11"/>
      <c r="AI975" s="11"/>
      <c r="AJ975" s="11"/>
      <c r="AK975" s="11"/>
      <c r="AL975" s="11"/>
      <c r="AM975" s="11"/>
    </row>
    <row r="976" spans="1:39" ht="14.25" customHeight="1" x14ac:dyDescent="0.25">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c r="AA976" s="11"/>
      <c r="AB976" s="11"/>
      <c r="AC976" s="11"/>
      <c r="AD976" s="11"/>
      <c r="AE976" s="11"/>
      <c r="AF976" s="11"/>
      <c r="AG976" s="11"/>
      <c r="AH976" s="11"/>
      <c r="AI976" s="11"/>
      <c r="AJ976" s="11"/>
      <c r="AK976" s="11"/>
      <c r="AL976" s="11"/>
      <c r="AM976" s="11"/>
    </row>
    <row r="977" spans="1:39" ht="14.25" customHeight="1" x14ac:dyDescent="0.25">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c r="AA977" s="11"/>
      <c r="AB977" s="11"/>
      <c r="AC977" s="11"/>
      <c r="AD977" s="11"/>
      <c r="AE977" s="11"/>
      <c r="AF977" s="11"/>
      <c r="AG977" s="11"/>
      <c r="AH977" s="11"/>
      <c r="AI977" s="11"/>
      <c r="AJ977" s="11"/>
      <c r="AK977" s="11"/>
      <c r="AL977" s="11"/>
      <c r="AM977" s="11"/>
    </row>
    <row r="978" spans="1:39" ht="14.25" customHeight="1" x14ac:dyDescent="0.25">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c r="AA978" s="11"/>
      <c r="AB978" s="11"/>
      <c r="AC978" s="11"/>
      <c r="AD978" s="11"/>
      <c r="AE978" s="11"/>
      <c r="AF978" s="11"/>
      <c r="AG978" s="11"/>
      <c r="AH978" s="11"/>
      <c r="AI978" s="11"/>
      <c r="AJ978" s="11"/>
      <c r="AK978" s="11"/>
      <c r="AL978" s="11"/>
      <c r="AM978" s="11"/>
    </row>
    <row r="979" spans="1:39" ht="14.25" customHeight="1" x14ac:dyDescent="0.25">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c r="AA979" s="11"/>
      <c r="AB979" s="11"/>
      <c r="AC979" s="11"/>
      <c r="AD979" s="11"/>
      <c r="AE979" s="11"/>
      <c r="AF979" s="11"/>
      <c r="AG979" s="11"/>
      <c r="AH979" s="11"/>
      <c r="AI979" s="11"/>
      <c r="AJ979" s="11"/>
      <c r="AK979" s="11"/>
      <c r="AL979" s="11"/>
      <c r="AM979" s="11"/>
    </row>
    <row r="980" spans="1:39" ht="14.25" customHeight="1" x14ac:dyDescent="0.25">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c r="AA980" s="11"/>
      <c r="AB980" s="11"/>
      <c r="AC980" s="11"/>
      <c r="AD980" s="11"/>
      <c r="AE980" s="11"/>
      <c r="AF980" s="11"/>
      <c r="AG980" s="11"/>
      <c r="AH980" s="11"/>
      <c r="AI980" s="11"/>
      <c r="AJ980" s="11"/>
      <c r="AK980" s="11"/>
      <c r="AL980" s="11"/>
      <c r="AM980" s="11"/>
    </row>
    <row r="981" spans="1:39" ht="14.25" customHeight="1" x14ac:dyDescent="0.25">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c r="AA981" s="11"/>
      <c r="AB981" s="11"/>
      <c r="AC981" s="11"/>
      <c r="AD981" s="11"/>
      <c r="AE981" s="11"/>
      <c r="AF981" s="11"/>
      <c r="AG981" s="11"/>
      <c r="AH981" s="11"/>
      <c r="AI981" s="11"/>
      <c r="AJ981" s="11"/>
      <c r="AK981" s="11"/>
      <c r="AL981" s="11"/>
      <c r="AM981" s="11"/>
    </row>
    <row r="982" spans="1:39" ht="14.25" customHeight="1" x14ac:dyDescent="0.25">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c r="AA982" s="11"/>
      <c r="AB982" s="11"/>
      <c r="AC982" s="11"/>
      <c r="AD982" s="11"/>
      <c r="AE982" s="11"/>
      <c r="AF982" s="11"/>
      <c r="AG982" s="11"/>
      <c r="AH982" s="11"/>
      <c r="AI982" s="11"/>
      <c r="AJ982" s="11"/>
      <c r="AK982" s="11"/>
      <c r="AL982" s="11"/>
      <c r="AM982" s="11"/>
    </row>
    <row r="983" spans="1:39" ht="14.25" customHeight="1" x14ac:dyDescent="0.25">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c r="AA983" s="11"/>
      <c r="AB983" s="11"/>
      <c r="AC983" s="11"/>
      <c r="AD983" s="11"/>
      <c r="AE983" s="11"/>
      <c r="AF983" s="11"/>
      <c r="AG983" s="11"/>
      <c r="AH983" s="11"/>
      <c r="AI983" s="11"/>
      <c r="AJ983" s="11"/>
      <c r="AK983" s="11"/>
      <c r="AL983" s="11"/>
      <c r="AM983" s="11"/>
    </row>
    <row r="984" spans="1:39" ht="14.25" customHeight="1" x14ac:dyDescent="0.25">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c r="AA984" s="11"/>
      <c r="AB984" s="11"/>
      <c r="AC984" s="11"/>
      <c r="AD984" s="11"/>
      <c r="AE984" s="11"/>
      <c r="AF984" s="11"/>
      <c r="AG984" s="11"/>
      <c r="AH984" s="11"/>
      <c r="AI984" s="11"/>
      <c r="AJ984" s="11"/>
      <c r="AK984" s="11"/>
      <c r="AL984" s="11"/>
      <c r="AM984" s="11"/>
    </row>
    <row r="985" spans="1:39" ht="14.25" customHeight="1" x14ac:dyDescent="0.25">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c r="AA985" s="11"/>
      <c r="AB985" s="11"/>
      <c r="AC985" s="11"/>
      <c r="AD985" s="11"/>
      <c r="AE985" s="11"/>
      <c r="AF985" s="11"/>
      <c r="AG985" s="11"/>
      <c r="AH985" s="11"/>
      <c r="AI985" s="11"/>
      <c r="AJ985" s="11"/>
      <c r="AK985" s="11"/>
      <c r="AL985" s="11"/>
      <c r="AM985" s="11"/>
    </row>
    <row r="986" spans="1:39" ht="14.25" customHeight="1" x14ac:dyDescent="0.25">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c r="AA986" s="11"/>
      <c r="AB986" s="11"/>
      <c r="AC986" s="11"/>
      <c r="AD986" s="11"/>
      <c r="AE986" s="11"/>
      <c r="AF986" s="11"/>
      <c r="AG986" s="11"/>
      <c r="AH986" s="11"/>
      <c r="AI986" s="11"/>
      <c r="AJ986" s="11"/>
      <c r="AK986" s="11"/>
      <c r="AL986" s="11"/>
      <c r="AM986" s="11"/>
    </row>
    <row r="987" spans="1:39" ht="14.25" customHeight="1" x14ac:dyDescent="0.25">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c r="AA987" s="11"/>
      <c r="AB987" s="11"/>
      <c r="AC987" s="11"/>
      <c r="AD987" s="11"/>
      <c r="AE987" s="11"/>
      <c r="AF987" s="11"/>
      <c r="AG987" s="11"/>
      <c r="AH987" s="11"/>
      <c r="AI987" s="11"/>
      <c r="AJ987" s="11"/>
      <c r="AK987" s="11"/>
      <c r="AL987" s="11"/>
      <c r="AM987" s="11"/>
    </row>
    <row r="988" spans="1:39" ht="14.25" customHeight="1" x14ac:dyDescent="0.25">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c r="AA988" s="11"/>
      <c r="AB988" s="11"/>
      <c r="AC988" s="11"/>
      <c r="AD988" s="11"/>
      <c r="AE988" s="11"/>
      <c r="AF988" s="11"/>
      <c r="AG988" s="11"/>
      <c r="AH988" s="11"/>
      <c r="AI988" s="11"/>
      <c r="AJ988" s="11"/>
      <c r="AK988" s="11"/>
      <c r="AL988" s="11"/>
      <c r="AM988" s="11"/>
    </row>
    <row r="989" spans="1:39" ht="14.25" customHeight="1" x14ac:dyDescent="0.25">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c r="AA989" s="11"/>
      <c r="AB989" s="11"/>
      <c r="AC989" s="11"/>
      <c r="AD989" s="11"/>
      <c r="AE989" s="11"/>
      <c r="AF989" s="11"/>
      <c r="AG989" s="11"/>
      <c r="AH989" s="11"/>
      <c r="AI989" s="11"/>
      <c r="AJ989" s="11"/>
      <c r="AK989" s="11"/>
      <c r="AL989" s="11"/>
      <c r="AM989" s="11"/>
    </row>
    <row r="990" spans="1:39" ht="14.25" customHeight="1" x14ac:dyDescent="0.25">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c r="AA990" s="11"/>
      <c r="AB990" s="11"/>
      <c r="AC990" s="11"/>
      <c r="AD990" s="11"/>
      <c r="AE990" s="11"/>
      <c r="AF990" s="11"/>
      <c r="AG990" s="11"/>
      <c r="AH990" s="11"/>
      <c r="AI990" s="11"/>
      <c r="AJ990" s="11"/>
      <c r="AK990" s="11"/>
      <c r="AL990" s="11"/>
      <c r="AM990" s="11"/>
    </row>
    <row r="991" spans="1:39" ht="14.25" customHeight="1" x14ac:dyDescent="0.25">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c r="AA991" s="11"/>
      <c r="AB991" s="11"/>
      <c r="AC991" s="11"/>
      <c r="AD991" s="11"/>
      <c r="AE991" s="11"/>
      <c r="AF991" s="11"/>
      <c r="AG991" s="11"/>
      <c r="AH991" s="11"/>
      <c r="AI991" s="11"/>
      <c r="AJ991" s="11"/>
      <c r="AK991" s="11"/>
      <c r="AL991" s="11"/>
      <c r="AM991" s="11"/>
    </row>
    <row r="992" spans="1:39" ht="14.25" customHeight="1" x14ac:dyDescent="0.25">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c r="AA992" s="11"/>
      <c r="AB992" s="11"/>
      <c r="AC992" s="11"/>
      <c r="AD992" s="11"/>
      <c r="AE992" s="11"/>
      <c r="AF992" s="11"/>
      <c r="AG992" s="11"/>
      <c r="AH992" s="11"/>
      <c r="AI992" s="11"/>
      <c r="AJ992" s="11"/>
      <c r="AK992" s="11"/>
      <c r="AL992" s="11"/>
      <c r="AM992" s="11"/>
    </row>
    <row r="993" spans="1:39" ht="14.25" customHeight="1" x14ac:dyDescent="0.25">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c r="AA993" s="11"/>
      <c r="AB993" s="11"/>
      <c r="AC993" s="11"/>
      <c r="AD993" s="11"/>
      <c r="AE993" s="11"/>
      <c r="AF993" s="11"/>
      <c r="AG993" s="11"/>
      <c r="AH993" s="11"/>
      <c r="AI993" s="11"/>
      <c r="AJ993" s="11"/>
      <c r="AK993" s="11"/>
      <c r="AL993" s="11"/>
      <c r="AM993" s="11"/>
    </row>
    <row r="994" spans="1:39" ht="14.25" customHeight="1" x14ac:dyDescent="0.25">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c r="AA994" s="11"/>
      <c r="AB994" s="11"/>
      <c r="AC994" s="11"/>
      <c r="AD994" s="11"/>
      <c r="AE994" s="11"/>
      <c r="AF994" s="11"/>
      <c r="AG994" s="11"/>
      <c r="AH994" s="11"/>
      <c r="AI994" s="11"/>
      <c r="AJ994" s="11"/>
      <c r="AK994" s="11"/>
      <c r="AL994" s="11"/>
      <c r="AM994" s="11"/>
    </row>
    <row r="995" spans="1:39" ht="14.25" customHeight="1" x14ac:dyDescent="0.25">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c r="AA995" s="11"/>
      <c r="AB995" s="11"/>
      <c r="AC995" s="11"/>
      <c r="AD995" s="11"/>
      <c r="AE995" s="11"/>
      <c r="AF995" s="11"/>
      <c r="AG995" s="11"/>
      <c r="AH995" s="11"/>
      <c r="AI995" s="11"/>
      <c r="AJ995" s="11"/>
      <c r="AK995" s="11"/>
      <c r="AL995" s="11"/>
      <c r="AM995" s="11"/>
    </row>
    <row r="996" spans="1:39" ht="14.25" customHeight="1" x14ac:dyDescent="0.25">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c r="AA996" s="11"/>
      <c r="AB996" s="11"/>
      <c r="AC996" s="11"/>
      <c r="AD996" s="11"/>
      <c r="AE996" s="11"/>
      <c r="AF996" s="11"/>
      <c r="AG996" s="11"/>
      <c r="AH996" s="11"/>
      <c r="AI996" s="11"/>
      <c r="AJ996" s="11"/>
      <c r="AK996" s="11"/>
      <c r="AL996" s="11"/>
      <c r="AM996" s="11"/>
    </row>
    <row r="997" spans="1:39" ht="14.25" customHeight="1" x14ac:dyDescent="0.25">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c r="AA997" s="11"/>
      <c r="AB997" s="11"/>
      <c r="AC997" s="11"/>
      <c r="AD997" s="11"/>
      <c r="AE997" s="11"/>
      <c r="AF997" s="11"/>
      <c r="AG997" s="11"/>
      <c r="AH997" s="11"/>
      <c r="AI997" s="11"/>
      <c r="AJ997" s="11"/>
      <c r="AK997" s="11"/>
      <c r="AL997" s="11"/>
      <c r="AM997" s="11"/>
    </row>
    <row r="998" spans="1:39" ht="14.25" customHeight="1" x14ac:dyDescent="0.25">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c r="AA998" s="11"/>
      <c r="AB998" s="11"/>
      <c r="AC998" s="11"/>
      <c r="AD998" s="11"/>
      <c r="AE998" s="11"/>
      <c r="AF998" s="11"/>
      <c r="AG998" s="11"/>
      <c r="AH998" s="11"/>
      <c r="AI998" s="11"/>
      <c r="AJ998" s="11"/>
      <c r="AK998" s="11"/>
      <c r="AL998" s="11"/>
      <c r="AM998" s="11"/>
    </row>
    <row r="999" spans="1:39" ht="14.25" customHeight="1" x14ac:dyDescent="0.25">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c r="AA999" s="11"/>
      <c r="AB999" s="11"/>
      <c r="AC999" s="11"/>
      <c r="AD999" s="11"/>
      <c r="AE999" s="11"/>
      <c r="AF999" s="11"/>
      <c r="AG999" s="11"/>
      <c r="AH999" s="11"/>
      <c r="AI999" s="11"/>
      <c r="AJ999" s="11"/>
      <c r="AK999" s="11"/>
      <c r="AL999" s="11"/>
      <c r="AM999" s="11"/>
    </row>
    <row r="1000" spans="1:39" ht="14.25" customHeight="1" x14ac:dyDescent="0.25">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c r="AA1000" s="11"/>
      <c r="AB1000" s="11"/>
      <c r="AC1000" s="11"/>
      <c r="AD1000" s="11"/>
      <c r="AE1000" s="11"/>
      <c r="AF1000" s="11"/>
      <c r="AG1000" s="11"/>
      <c r="AH1000" s="11"/>
      <c r="AI1000" s="11"/>
      <c r="AJ1000" s="11"/>
      <c r="AK1000" s="11"/>
      <c r="AL1000" s="11"/>
      <c r="AM1000" s="11"/>
    </row>
  </sheetData>
  <mergeCells count="157">
    <mergeCell ref="H8:H9"/>
    <mergeCell ref="I8:I9"/>
    <mergeCell ref="J8:J9"/>
    <mergeCell ref="K8:K9"/>
    <mergeCell ref="L8:L9"/>
    <mergeCell ref="M8:M9"/>
    <mergeCell ref="N8:N9"/>
    <mergeCell ref="A8:A9"/>
    <mergeCell ref="B8:B9"/>
    <mergeCell ref="C8:C9"/>
    <mergeCell ref="D8:D9"/>
    <mergeCell ref="E8:E9"/>
    <mergeCell ref="F8:F9"/>
    <mergeCell ref="G8:G9"/>
    <mergeCell ref="A1:C3"/>
    <mergeCell ref="D1:AG1"/>
    <mergeCell ref="AH1:AM1"/>
    <mergeCell ref="D2:AG2"/>
    <mergeCell ref="AH2:AM2"/>
    <mergeCell ref="D3:AG3"/>
    <mergeCell ref="AH3:AM3"/>
    <mergeCell ref="AD7:AG7"/>
    <mergeCell ref="AH7:AM7"/>
    <mergeCell ref="C4:AM4"/>
    <mergeCell ref="A5:AM5"/>
    <mergeCell ref="A6:AM6"/>
    <mergeCell ref="A7:H7"/>
    <mergeCell ref="I7:M7"/>
    <mergeCell ref="N7:U7"/>
    <mergeCell ref="V7:AC7"/>
    <mergeCell ref="O8:O9"/>
    <mergeCell ref="P8:U8"/>
    <mergeCell ref="V8:V9"/>
    <mergeCell ref="W8:X9"/>
    <mergeCell ref="Y8:Z9"/>
    <mergeCell ref="AA8:AA9"/>
    <mergeCell ref="AB8:AB9"/>
    <mergeCell ref="AJ8:AJ9"/>
    <mergeCell ref="AK8:AK9"/>
    <mergeCell ref="AL8:AL9"/>
    <mergeCell ref="AM8:AM9"/>
    <mergeCell ref="AC8:AC9"/>
    <mergeCell ref="AD8:AD9"/>
    <mergeCell ref="AE8:AE9"/>
    <mergeCell ref="AF8:AF9"/>
    <mergeCell ref="AG8:AG9"/>
    <mergeCell ref="AH8:AH9"/>
    <mergeCell ref="AI8:AI9"/>
    <mergeCell ref="AK10:AK11"/>
    <mergeCell ref="AL10:AL11"/>
    <mergeCell ref="AM10:AM11"/>
    <mergeCell ref="AB10:AB11"/>
    <mergeCell ref="AC10:AC11"/>
    <mergeCell ref="AD10:AD11"/>
    <mergeCell ref="AE10:AE11"/>
    <mergeCell ref="AF10:AF11"/>
    <mergeCell ref="AG10:AG11"/>
    <mergeCell ref="AH10:AH11"/>
    <mergeCell ref="A14:A15"/>
    <mergeCell ref="B14:B15"/>
    <mergeCell ref="C14:C15"/>
    <mergeCell ref="D14:D15"/>
    <mergeCell ref="E14:E15"/>
    <mergeCell ref="F14:F15"/>
    <mergeCell ref="G14:G15"/>
    <mergeCell ref="AI10:AI11"/>
    <mergeCell ref="AJ10:AJ11"/>
    <mergeCell ref="A10:A11"/>
    <mergeCell ref="B10:B11"/>
    <mergeCell ref="C10:C11"/>
    <mergeCell ref="D10:D11"/>
    <mergeCell ref="E10:E11"/>
    <mergeCell ref="F10:F11"/>
    <mergeCell ref="G10:G11"/>
    <mergeCell ref="H12:H13"/>
    <mergeCell ref="I12:I13"/>
    <mergeCell ref="A12:A13"/>
    <mergeCell ref="B12:B13"/>
    <mergeCell ref="AD12:AD13"/>
    <mergeCell ref="AE12:AE13"/>
    <mergeCell ref="AF12:AF13"/>
    <mergeCell ref="AG12:AG13"/>
    <mergeCell ref="M18:M19"/>
    <mergeCell ref="AI16:AI17"/>
    <mergeCell ref="AF18:AF19"/>
    <mergeCell ref="H14:H15"/>
    <mergeCell ref="I14:I15"/>
    <mergeCell ref="J14:J15"/>
    <mergeCell ref="K14:K15"/>
    <mergeCell ref="L14:L15"/>
    <mergeCell ref="M14:M15"/>
    <mergeCell ref="V14:V15"/>
    <mergeCell ref="AJ16:AJ17"/>
    <mergeCell ref="AK16:AK17"/>
    <mergeCell ref="AL16:AL17"/>
    <mergeCell ref="AM16:AM17"/>
    <mergeCell ref="AB16:AB17"/>
    <mergeCell ref="AC16:AC17"/>
    <mergeCell ref="AD16:AD17"/>
    <mergeCell ref="AE16:AE17"/>
    <mergeCell ref="AF16:AF17"/>
    <mergeCell ref="AG16:AG17"/>
    <mergeCell ref="AH16:AH17"/>
    <mergeCell ref="C18:D18"/>
    <mergeCell ref="C19:D19"/>
    <mergeCell ref="C20:D20"/>
    <mergeCell ref="A16:A17"/>
    <mergeCell ref="B16:B17"/>
    <mergeCell ref="C16:C17"/>
    <mergeCell ref="D16:D17"/>
    <mergeCell ref="E16:E17"/>
    <mergeCell ref="F16:F17"/>
    <mergeCell ref="AH12:AH13"/>
    <mergeCell ref="G16:G17"/>
    <mergeCell ref="H10:H11"/>
    <mergeCell ref="I10:I11"/>
    <mergeCell ref="J10:J11"/>
    <mergeCell ref="K10:K11"/>
    <mergeCell ref="L10:L11"/>
    <mergeCell ref="M10:M11"/>
    <mergeCell ref="V10:V11"/>
    <mergeCell ref="J12:J13"/>
    <mergeCell ref="K12:K13"/>
    <mergeCell ref="L12:L13"/>
    <mergeCell ref="M12:M13"/>
    <mergeCell ref="V12:V13"/>
    <mergeCell ref="H16:H17"/>
    <mergeCell ref="I16:I17"/>
    <mergeCell ref="J16:J17"/>
    <mergeCell ref="K16:K17"/>
    <mergeCell ref="L16:L17"/>
    <mergeCell ref="M16:M17"/>
    <mergeCell ref="V16:V17"/>
    <mergeCell ref="AM14:AM15"/>
    <mergeCell ref="AB14:AB15"/>
    <mergeCell ref="AC14:AC15"/>
    <mergeCell ref="AD14:AD15"/>
    <mergeCell ref="AE14:AE15"/>
    <mergeCell ref="AF14:AF15"/>
    <mergeCell ref="AG14:AG15"/>
    <mergeCell ref="AH14:AH15"/>
    <mergeCell ref="C12:C13"/>
    <mergeCell ref="D12:D13"/>
    <mergeCell ref="E12:E13"/>
    <mergeCell ref="F12:F13"/>
    <mergeCell ref="G12:G13"/>
    <mergeCell ref="AI14:AI15"/>
    <mergeCell ref="AJ14:AJ15"/>
    <mergeCell ref="AK14:AK15"/>
    <mergeCell ref="AL14:AL15"/>
    <mergeCell ref="AI12:AI13"/>
    <mergeCell ref="AJ12:AJ13"/>
    <mergeCell ref="AK12:AK13"/>
    <mergeCell ref="AL12:AL13"/>
    <mergeCell ref="AM12:AM13"/>
    <mergeCell ref="AB12:AB13"/>
    <mergeCell ref="AC12:AC13"/>
  </mergeCells>
  <conditionalFormatting sqref="J10 J12 J14 J16">
    <cfRule type="cellIs" dxfId="33" priority="5" operator="equal">
      <formula>"Muy Baja 20%"</formula>
    </cfRule>
    <cfRule type="containsText" dxfId="32" priority="6" operator="containsText" text="Muy Baja 20%">
      <formula>NOT(ISERROR(SEARCH(("Muy Baja 20%"),(J10))))</formula>
    </cfRule>
  </conditionalFormatting>
  <conditionalFormatting sqref="L10 L12 L14 L16">
    <cfRule type="cellIs" dxfId="31" priority="7" operator="equal">
      <formula>"Muy Baja 20%"</formula>
    </cfRule>
    <cfRule type="containsText" dxfId="30" priority="8" operator="containsText" text="Muy Baja 20%">
      <formula>NOT(ISERROR(SEARCH(("Muy Baja 20%"),(L10))))</formula>
    </cfRule>
  </conditionalFormatting>
  <conditionalFormatting sqref="M10:M19 AF10:AF19">
    <cfRule type="expression" dxfId="29" priority="1">
      <formula>NOT(ISERROR(SEARCH(("Extremo"),(M10))))</formula>
    </cfRule>
    <cfRule type="expression" dxfId="28" priority="2">
      <formula>NOT(ISERROR(SEARCH(("Alto"),(M10))))</formula>
    </cfRule>
    <cfRule type="expression" dxfId="27" priority="3">
      <formula>NOT(ISERROR(SEARCH(("Moderado"),(M10))))</formula>
    </cfRule>
    <cfRule type="expression" dxfId="26" priority="4">
      <formula>NOT(ISERROR(SEARCH(("Bajo"),(M10))))</formula>
    </cfRule>
  </conditionalFormatting>
  <conditionalFormatting sqref="R10:R17">
    <cfRule type="cellIs" dxfId="25" priority="9" operator="equal">
      <formula>"Muy Baja 20%"</formula>
    </cfRule>
    <cfRule type="containsText" dxfId="24" priority="10" operator="containsText" text="Muy Baja 20%">
      <formula>NOT(ISERROR(SEARCH(("Muy Baja 20%"),(R10))))</formula>
    </cfRule>
  </conditionalFormatting>
  <conditionalFormatting sqref="X10:X17">
    <cfRule type="cellIs" dxfId="23" priority="11" operator="equal">
      <formula>"Muy Baja 20%"</formula>
    </cfRule>
    <cfRule type="containsText" dxfId="22" priority="12" operator="containsText" text="Muy Baja 20%">
      <formula>NOT(ISERROR(SEARCH(("Muy Baja 20%"),(X10))))</formula>
    </cfRule>
  </conditionalFormatting>
  <conditionalFormatting sqref="Z10:AA17">
    <cfRule type="cellIs" dxfId="21" priority="13" operator="equal">
      <formula>"Muy Baja 20%"</formula>
    </cfRule>
    <cfRule type="containsText" dxfId="20" priority="14" operator="containsText" text="Muy Baja 20%">
      <formula>NOT(ISERROR(SEARCH(("Muy Baja 20%"),(Z10))))</formula>
    </cfRule>
  </conditionalFormatting>
  <conditionalFormatting sqref="AD10:AE10 AD12:AE12 AD14:AE14 AD16:AE16">
    <cfRule type="cellIs" dxfId="19" priority="15" operator="equal">
      <formula>"Muy Baja 20%"</formula>
    </cfRule>
    <cfRule type="containsText" dxfId="18" priority="16" operator="containsText" text="Muy Baja 20%">
      <formula>NOT(ISERROR(SEARCH(("Muy Baja 20%"),(AD10))))</formula>
    </cfRule>
  </conditionalFormatting>
  <dataValidations count="11">
    <dataValidation type="list" allowBlank="1" showErrorMessage="1" sqref="T10:T17" xr:uid="{00000000-0002-0000-0700-000000000000}">
      <formula1>"Continua,Aleatoria"</formula1>
    </dataValidation>
    <dataValidation type="list" allowBlank="1" showErrorMessage="1" sqref="G10 G12 G14 G16" xr:uid="{00000000-0002-0000-0700-000001000000}">
      <formula1>"Ejecución y administración de procesos,Daños activos fijos,Fallas tecnológicas,Fraude Externo,Fraude Interno,Relaciones laborales,Usuarios,Productos y practicas organizacionales"</formula1>
    </dataValidation>
    <dataValidation type="list" allowBlank="1" showErrorMessage="1" sqref="H10 H12 H14 H16" xr:uid="{00000000-0002-0000-0700-000002000000}">
      <formula1>"Máximo 2 por año,3 a 24 veces por año,24 a 500 veces por año,500 a 5000 veces por año,Más de 5000 veces por año"</formula1>
    </dataValidation>
    <dataValidation type="list" allowBlank="1" showErrorMessage="1" sqref="Q10:Q17" xr:uid="{00000000-0002-0000-0700-000003000000}">
      <formula1>"Manual,Automático"</formula1>
    </dataValidation>
    <dataValidation type="list" allowBlank="1" showErrorMessage="1" sqref="F10 F12 F14 F16" xr:uid="{00000000-0002-0000-0700-000004000000}">
      <formula1>"Gestión,Corrupción,Fiscal"</formula1>
    </dataValidation>
    <dataValidation type="list" allowBlank="1" showErrorMessage="1" sqref="I10 I12 I14 I16" xr:uid="{00000000-0002-0000-0700-000005000000}">
      <formula1>"Muy baja,Baja,Media,Alta,Muy alta"</formula1>
    </dataValidation>
    <dataValidation type="list" allowBlank="1" showErrorMessage="1" sqref="S10:S17" xr:uid="{00000000-0002-0000-0700-000006000000}">
      <formula1>"Documentado,Sin documentar"</formula1>
    </dataValidation>
    <dataValidation type="list" allowBlank="1" showErrorMessage="1" sqref="P10:P17" xr:uid="{00000000-0002-0000-0700-000007000000}">
      <formula1>"Preventivo,Correctivo,Detectivo"</formula1>
    </dataValidation>
    <dataValidation type="list" allowBlank="1" showErrorMessage="1" sqref="U10:U17" xr:uid="{00000000-0002-0000-0700-000008000000}">
      <formula1>"Con registro,Sin registro"</formula1>
    </dataValidation>
    <dataValidation type="list" allowBlank="1" showErrorMessage="1" sqref="B10 B12 B14 B16" xr:uid="{00000000-0002-0000-0700-000009000000}">
      <formula1>"Reputacional,Económico"</formula1>
    </dataValidation>
    <dataValidation type="list" allowBlank="1" showErrorMessage="1" sqref="K10 K12 K14 K16" xr:uid="{00000000-0002-0000-0700-00000A000000}">
      <formula1>"Leve,Menor,Moderado,Mayor,Catastrófico"</formula1>
    </dataValidation>
  </dataValidations>
  <pageMargins left="0.7" right="0.7" top="0.75" bottom="0.75" header="0" footer="0"/>
  <pageSetup scale="11"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000"/>
  <sheetViews>
    <sheetView showGridLines="0" topLeftCell="I6" workbookViewId="0">
      <selection activeCell="O48" sqref="A48:XFD48"/>
    </sheetView>
  </sheetViews>
  <sheetFormatPr baseColWidth="10" defaultColWidth="14.42578125" defaultRowHeight="15" customHeight="1" x14ac:dyDescent="0.25"/>
  <cols>
    <col min="1" max="1" width="37.140625" customWidth="1"/>
    <col min="2" max="2" width="19.28515625" customWidth="1"/>
    <col min="3" max="3" width="23.5703125" customWidth="1"/>
    <col min="4" max="4" width="26.140625" customWidth="1"/>
    <col min="5" max="5" width="24" customWidth="1"/>
    <col min="6" max="6" width="38.140625" customWidth="1"/>
    <col min="7" max="7" width="11.7109375" customWidth="1"/>
    <col min="8" max="8" width="12.140625" customWidth="1"/>
    <col min="9" max="14" width="10.7109375" customWidth="1"/>
    <col min="15" max="15" width="17.42578125" customWidth="1"/>
    <col min="16" max="16" width="33.85546875" customWidth="1"/>
    <col min="17" max="19" width="10.7109375" customWidth="1"/>
    <col min="20" max="20" width="17.140625" customWidth="1"/>
    <col min="21" max="22" width="10.7109375" customWidth="1"/>
    <col min="23" max="23" width="18.42578125" customWidth="1"/>
    <col min="24" max="34" width="10.7109375" customWidth="1"/>
    <col min="35" max="35" width="32.42578125" customWidth="1"/>
    <col min="36" max="40" width="10.7109375" customWidth="1"/>
  </cols>
  <sheetData>
    <row r="1" spans="1:40" ht="28.5" customHeight="1" x14ac:dyDescent="0.25">
      <c r="A1" s="64"/>
      <c r="B1" s="65"/>
      <c r="C1" s="61"/>
      <c r="D1" s="69" t="s">
        <v>0</v>
      </c>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9"/>
      <c r="AH1" s="69" t="s">
        <v>1</v>
      </c>
      <c r="AI1" s="58"/>
      <c r="AJ1" s="58"/>
      <c r="AK1" s="58"/>
      <c r="AL1" s="58"/>
      <c r="AM1" s="59"/>
    </row>
    <row r="2" spans="1:40" ht="28.5" customHeight="1" x14ac:dyDescent="0.25">
      <c r="A2" s="66"/>
      <c r="B2" s="38"/>
      <c r="C2" s="67"/>
      <c r="D2" s="69" t="s">
        <v>2</v>
      </c>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9"/>
      <c r="AH2" s="69" t="s">
        <v>3</v>
      </c>
      <c r="AI2" s="58"/>
      <c r="AJ2" s="58"/>
      <c r="AK2" s="58"/>
      <c r="AL2" s="58"/>
      <c r="AM2" s="59"/>
    </row>
    <row r="3" spans="1:40" ht="30.75" customHeight="1" x14ac:dyDescent="0.25">
      <c r="A3" s="62"/>
      <c r="B3" s="68"/>
      <c r="C3" s="63"/>
      <c r="D3" s="69" t="s">
        <v>130</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9"/>
      <c r="AH3" s="69" t="s">
        <v>5</v>
      </c>
      <c r="AI3" s="58"/>
      <c r="AJ3" s="58"/>
      <c r="AK3" s="58"/>
      <c r="AL3" s="58"/>
      <c r="AM3" s="59"/>
    </row>
    <row r="5" spans="1:40" ht="32.25" customHeight="1" x14ac:dyDescent="0.25">
      <c r="A5" s="117" t="s">
        <v>296</v>
      </c>
      <c r="B5" s="118" t="s">
        <v>10</v>
      </c>
      <c r="C5" s="58"/>
      <c r="D5" s="58"/>
      <c r="E5" s="58"/>
      <c r="F5" s="58"/>
      <c r="G5" s="58"/>
      <c r="H5" s="58"/>
      <c r="I5" s="59"/>
      <c r="J5" s="119" t="s">
        <v>11</v>
      </c>
      <c r="K5" s="58"/>
      <c r="L5" s="58"/>
      <c r="M5" s="58"/>
      <c r="N5" s="59"/>
      <c r="O5" s="128" t="s">
        <v>12</v>
      </c>
      <c r="P5" s="58"/>
      <c r="Q5" s="58"/>
      <c r="R5" s="58"/>
      <c r="S5" s="58"/>
      <c r="T5" s="58"/>
      <c r="U5" s="58"/>
      <c r="V5" s="59"/>
      <c r="W5" s="118" t="s">
        <v>13</v>
      </c>
      <c r="X5" s="58"/>
      <c r="Y5" s="58"/>
      <c r="Z5" s="58"/>
      <c r="AA5" s="58"/>
      <c r="AB5" s="58"/>
      <c r="AC5" s="58"/>
      <c r="AD5" s="59"/>
      <c r="AE5" s="120" t="s">
        <v>14</v>
      </c>
      <c r="AF5" s="58"/>
      <c r="AG5" s="58"/>
      <c r="AH5" s="59"/>
      <c r="AI5" s="121" t="s">
        <v>15</v>
      </c>
      <c r="AJ5" s="58"/>
      <c r="AK5" s="58"/>
      <c r="AL5" s="58"/>
      <c r="AM5" s="58"/>
      <c r="AN5" s="59"/>
    </row>
    <row r="6" spans="1:40" ht="28.5" customHeight="1" x14ac:dyDescent="0.25">
      <c r="A6" s="107"/>
      <c r="B6" s="127" t="s">
        <v>16</v>
      </c>
      <c r="C6" s="124" t="s">
        <v>297</v>
      </c>
      <c r="D6" s="124" t="s">
        <v>298</v>
      </c>
      <c r="E6" s="124" t="s">
        <v>299</v>
      </c>
      <c r="F6" s="124" t="s">
        <v>20</v>
      </c>
      <c r="G6" s="124" t="s">
        <v>21</v>
      </c>
      <c r="H6" s="124" t="s">
        <v>22</v>
      </c>
      <c r="I6" s="124" t="s">
        <v>23</v>
      </c>
      <c r="J6" s="126" t="s">
        <v>24</v>
      </c>
      <c r="K6" s="126" t="s">
        <v>25</v>
      </c>
      <c r="L6" s="126" t="s">
        <v>26</v>
      </c>
      <c r="M6" s="126" t="s">
        <v>25</v>
      </c>
      <c r="N6" s="126" t="s">
        <v>27</v>
      </c>
      <c r="O6" s="122" t="s">
        <v>28</v>
      </c>
      <c r="P6" s="122" t="s">
        <v>29</v>
      </c>
      <c r="Q6" s="129" t="s">
        <v>30</v>
      </c>
      <c r="R6" s="58"/>
      <c r="S6" s="58"/>
      <c r="T6" s="58"/>
      <c r="U6" s="58"/>
      <c r="V6" s="59"/>
      <c r="W6" s="124" t="s">
        <v>31</v>
      </c>
      <c r="X6" s="125" t="s">
        <v>32</v>
      </c>
      <c r="Y6" s="61"/>
      <c r="Z6" s="125" t="s">
        <v>33</v>
      </c>
      <c r="AA6" s="61"/>
      <c r="AB6" s="124" t="s">
        <v>34</v>
      </c>
      <c r="AC6" s="124" t="s">
        <v>35</v>
      </c>
      <c r="AD6" s="124" t="s">
        <v>36</v>
      </c>
      <c r="AE6" s="116" t="s">
        <v>37</v>
      </c>
      <c r="AF6" s="116" t="s">
        <v>38</v>
      </c>
      <c r="AG6" s="116" t="s">
        <v>39</v>
      </c>
      <c r="AH6" s="116" t="s">
        <v>40</v>
      </c>
      <c r="AI6" s="123" t="s">
        <v>41</v>
      </c>
      <c r="AJ6" s="123" t="s">
        <v>42</v>
      </c>
      <c r="AK6" s="123" t="s">
        <v>43</v>
      </c>
      <c r="AL6" s="123" t="s">
        <v>44</v>
      </c>
      <c r="AM6" s="123" t="s">
        <v>45</v>
      </c>
      <c r="AN6" s="123" t="s">
        <v>46</v>
      </c>
    </row>
    <row r="7" spans="1:40" ht="33" customHeight="1" x14ac:dyDescent="0.25">
      <c r="A7" s="30"/>
      <c r="B7" s="30"/>
      <c r="C7" s="30"/>
      <c r="D7" s="30"/>
      <c r="E7" s="30"/>
      <c r="F7" s="30"/>
      <c r="G7" s="30"/>
      <c r="H7" s="30"/>
      <c r="I7" s="30"/>
      <c r="J7" s="30"/>
      <c r="K7" s="30"/>
      <c r="L7" s="30"/>
      <c r="M7" s="30"/>
      <c r="N7" s="30"/>
      <c r="O7" s="30"/>
      <c r="P7" s="30"/>
      <c r="Q7" s="19" t="s">
        <v>47</v>
      </c>
      <c r="R7" s="19" t="s">
        <v>48</v>
      </c>
      <c r="S7" s="19" t="s">
        <v>49</v>
      </c>
      <c r="T7" s="19" t="s">
        <v>50</v>
      </c>
      <c r="U7" s="19" t="s">
        <v>51</v>
      </c>
      <c r="V7" s="19" t="s">
        <v>52</v>
      </c>
      <c r="W7" s="30"/>
      <c r="X7" s="62"/>
      <c r="Y7" s="63"/>
      <c r="Z7" s="62"/>
      <c r="AA7" s="63"/>
      <c r="AB7" s="30"/>
      <c r="AC7" s="30"/>
      <c r="AD7" s="30"/>
      <c r="AE7" s="30"/>
      <c r="AF7" s="30"/>
      <c r="AG7" s="30"/>
      <c r="AH7" s="30"/>
      <c r="AI7" s="30"/>
      <c r="AJ7" s="30"/>
      <c r="AK7" s="30"/>
      <c r="AL7" s="30"/>
      <c r="AM7" s="30"/>
      <c r="AN7" s="30"/>
    </row>
    <row r="8" spans="1:40" ht="116.25" customHeight="1" x14ac:dyDescent="0.25">
      <c r="A8" s="108" t="str">
        <f>+'GESTION DE DIRECC Y PLANEAC '!$C$4</f>
        <v xml:space="preserve"> GESTION DIRECTIVA</v>
      </c>
      <c r="B8" s="43">
        <f>+'GESTION DE DIRECC Y PLANEAC '!A10</f>
        <v>1</v>
      </c>
      <c r="C8" s="44" t="str">
        <f>+'GESTION DE DIRECC Y PLANEAC '!B10</f>
        <v>Reputacional</v>
      </c>
      <c r="D8" s="44" t="str">
        <f>+'GESTION DE DIRECC Y PLANEAC '!C10</f>
        <v xml:space="preserve">Presupuesto limitado, deficiente proyección de inversiones y mala planificación de gastos e inversiones.	</v>
      </c>
      <c r="E8" s="44" t="str">
        <f>+'GESTION DE DIRECC Y PLANEAC '!D10</f>
        <v>Cumplimiento parcial de las metas del plan de desarrollo asignadas al IMRD y/o del plan de acción interno de la entidad.</v>
      </c>
      <c r="F8" s="44" t="str">
        <f>+'GESTION DE DIRECC Y PLANEAC '!E10</f>
        <v xml:space="preserve">Probabilidad de afectación reputacional debido a que la entidad no cumpla con las metas y/o objetivos asignados en el plan de desarrollo Municipal 2024-2027 y el plan estratégico institucional </v>
      </c>
      <c r="G8" s="44" t="str">
        <f>+'GESTION DE DIRECC Y PLANEAC '!F10</f>
        <v>Gestión</v>
      </c>
      <c r="H8" s="44" t="str">
        <f>+'GESTION DE DIRECC Y PLANEAC '!G10</f>
        <v>Productos y practicas organizacionales</v>
      </c>
      <c r="I8" s="44" t="str">
        <f>+'GESTION DE DIRECC Y PLANEAC '!H10</f>
        <v>3 a 24 veces por año</v>
      </c>
      <c r="J8" s="31" t="str">
        <f>+'GESTION DE DIRECC Y PLANEAC '!I10</f>
        <v>Muy baja</v>
      </c>
      <c r="K8" s="50">
        <f>+'GESTION DE DIRECC Y PLANEAC '!J10</f>
        <v>0.2</v>
      </c>
      <c r="L8" s="31" t="str">
        <f>+'GESTION DE DIRECC Y PLANEAC '!K10</f>
        <v>Moderado</v>
      </c>
      <c r="M8" s="50">
        <f>+'GESTION DE DIRECC Y PLANEAC '!L10</f>
        <v>0.6</v>
      </c>
      <c r="N8" s="51" t="str">
        <f>+'GESTION DE DIRECC Y PLANEAC '!M10</f>
        <v>Moderado</v>
      </c>
      <c r="O8" s="3" t="str">
        <f>+'GESTION DE DIRECC Y PLANEAC '!N10</f>
        <v xml:space="preserve">Control No.1
</v>
      </c>
      <c r="P8" s="4" t="str">
        <f>+'GESTION DE DIRECC Y PLANEAC '!O10</f>
        <v xml:space="preserve">Seguimiento continuo por parte del Comité Gestion y Desempeño, acompañado de monitoreos directivos y evaluación periódica de los indicadores de gestión.
</v>
      </c>
      <c r="Q8" s="3" t="str">
        <f>+'GESTION DE DIRECC Y PLANEAC '!P10</f>
        <v>Preventivo</v>
      </c>
      <c r="R8" s="3" t="str">
        <f>+'GESTION DE DIRECC Y PLANEAC '!Q10</f>
        <v>Manual</v>
      </c>
      <c r="S8" s="5">
        <f>+'GESTION DE DIRECC Y PLANEAC '!R10</f>
        <v>0.4</v>
      </c>
      <c r="T8" s="3" t="str">
        <f>+'GESTION DE DIRECC Y PLANEAC '!S10</f>
        <v>Documentado</v>
      </c>
      <c r="U8" s="3" t="str">
        <f>+'GESTION DE DIRECC Y PLANEAC '!T10</f>
        <v>Continua</v>
      </c>
      <c r="V8" s="3" t="str">
        <f>+'GESTION DE DIRECC Y PLANEAC '!U10</f>
        <v>Con registro</v>
      </c>
      <c r="W8" s="44" t="str">
        <f>+'GESTION DE DIRECC Y PLANEAC '!V10</f>
        <v xml:space="preserve">Probabilidad de afectación reputacional debido a que la entidad no cumpla con las metas y/o objetivos asignados en el plan de desarrollo Municipal 2024-2027 y el plan estratégico institucional </v>
      </c>
      <c r="X8" s="3" t="str">
        <f>+'GESTION DE DIRECC Y PLANEAC '!W10</f>
        <v>Probabilidad Inherente</v>
      </c>
      <c r="Y8" s="5">
        <f>+'GESTION DE DIRECC Y PLANEAC '!X10</f>
        <v>0.2</v>
      </c>
      <c r="Z8" s="3" t="str">
        <f>+'GESTION DE DIRECC Y PLANEAC '!Y10</f>
        <v xml:space="preserve">Control No.1
</v>
      </c>
      <c r="AA8" s="5">
        <f>+'GESTION DE DIRECC Y PLANEAC '!Z10</f>
        <v>0.4</v>
      </c>
      <c r="AB8" s="5">
        <f>+'GESTION DE DIRECC Y PLANEAC '!AA10</f>
        <v>8.0000000000000016E-2</v>
      </c>
      <c r="AC8" s="48">
        <f>+'GESTION DE DIRECC Y PLANEAC '!AB10</f>
        <v>0.12</v>
      </c>
      <c r="AD8" s="49">
        <f>+'GESTION DE DIRECC Y PLANEAC '!AC10</f>
        <v>0.6</v>
      </c>
      <c r="AE8" s="50">
        <f>+'GESTION DE DIRECC Y PLANEAC '!AD10</f>
        <v>0.12</v>
      </c>
      <c r="AF8" s="50">
        <f>+'GESTION DE DIRECC Y PLANEAC '!AE10</f>
        <v>0.6</v>
      </c>
      <c r="AG8" s="51" t="str">
        <f>+'GESTION DE DIRECC Y PLANEAC '!AF10</f>
        <v>Moderado</v>
      </c>
      <c r="AH8" s="52" t="str">
        <f>+'GESTION DE DIRECC Y PLANEAC '!AG10</f>
        <v>Asumir el riesgo, Reducir el riesgo</v>
      </c>
      <c r="AI8" s="31" t="str">
        <f>+'GESTION DE DIRECC Y PLANEAC '!AH10</f>
        <v>Revisión a los informes internos y a las actas de comités</v>
      </c>
      <c r="AJ8" s="31" t="str">
        <f>+'GESTION DE DIRECC Y PLANEAC '!AI10</f>
        <v>Direcciòn, integrantes de Comitès de GyD y líder de planeación</v>
      </c>
      <c r="AK8" s="47">
        <f>+'GESTION DE DIRECC Y PLANEAC '!AJ10</f>
        <v>45748</v>
      </c>
      <c r="AL8" s="47">
        <f>+'GESTION DE DIRECC Y PLANEAC '!AK10</f>
        <v>0</v>
      </c>
      <c r="AM8" s="31" t="str">
        <f>+'GESTION DE DIRECC Y PLANEAC '!AL10</f>
        <v>Semestral</v>
      </c>
      <c r="AN8" s="31">
        <f>+'GESTION DE DIRECC Y PLANEAC '!AM10</f>
        <v>0</v>
      </c>
    </row>
    <row r="9" spans="1:40" ht="102.75" customHeight="1" x14ac:dyDescent="0.25">
      <c r="A9" s="107"/>
      <c r="B9" s="30"/>
      <c r="C9" s="30"/>
      <c r="D9" s="30"/>
      <c r="E9" s="30"/>
      <c r="F9" s="30"/>
      <c r="G9" s="30"/>
      <c r="H9" s="30"/>
      <c r="I9" s="30"/>
      <c r="J9" s="30"/>
      <c r="K9" s="30"/>
      <c r="L9" s="30"/>
      <c r="M9" s="30"/>
      <c r="N9" s="30"/>
      <c r="O9" s="3" t="str">
        <f>+'GESTION DE DIRECC Y PLANEAC '!N11</f>
        <v xml:space="preserve">Control No.2
</v>
      </c>
      <c r="P9" s="4" t="str">
        <f>+'GESTION DE DIRECC Y PLANEAC '!O11</f>
        <v xml:space="preserve">Informes mensuales de avances de metas de plan de acción anual con respecto a compromisos del plan de desarrollo
</v>
      </c>
      <c r="Q9" s="3" t="str">
        <f>+'GESTION DE DIRECC Y PLANEAC '!P11</f>
        <v>Preventivo</v>
      </c>
      <c r="R9" s="3" t="str">
        <f>+'GESTION DE DIRECC Y PLANEAC '!Q11</f>
        <v>Manual</v>
      </c>
      <c r="S9" s="5">
        <f>+'GESTION DE DIRECC Y PLANEAC '!R11</f>
        <v>0.4</v>
      </c>
      <c r="T9" s="3" t="str">
        <f>+'GESTION DE DIRECC Y PLANEAC '!S11</f>
        <v>Documentado</v>
      </c>
      <c r="U9" s="3" t="str">
        <f>+'GESTION DE DIRECC Y PLANEAC '!T11</f>
        <v>Continua</v>
      </c>
      <c r="V9" s="3" t="str">
        <f>+'GESTION DE DIRECC Y PLANEAC '!U11</f>
        <v>Con registro</v>
      </c>
      <c r="W9" s="30"/>
      <c r="X9" s="3" t="str">
        <f>+'GESTION DE DIRECC Y PLANEAC '!W11</f>
        <v>Impacto Inherente</v>
      </c>
      <c r="Y9" s="5">
        <f>+'GESTION DE DIRECC Y PLANEAC '!X11</f>
        <v>0.6</v>
      </c>
      <c r="Z9" s="3" t="str">
        <f>+'GESTION DE DIRECC Y PLANEAC '!Y11</f>
        <v xml:space="preserve">Control No.2
</v>
      </c>
      <c r="AA9" s="5">
        <f>+'GESTION DE DIRECC Y PLANEAC '!Z11</f>
        <v>0.4</v>
      </c>
      <c r="AB9" s="5">
        <f>+'GESTION DE DIRECC Y PLANEAC '!AA11</f>
        <v>0.24</v>
      </c>
      <c r="AC9" s="30"/>
      <c r="AD9" s="30"/>
      <c r="AE9" s="30"/>
      <c r="AF9" s="30"/>
      <c r="AG9" s="30"/>
      <c r="AH9" s="30"/>
      <c r="AI9" s="30"/>
      <c r="AJ9" s="30"/>
      <c r="AK9" s="30"/>
      <c r="AL9" s="30"/>
      <c r="AM9" s="30"/>
      <c r="AN9" s="30"/>
    </row>
    <row r="10" spans="1:40" ht="57" x14ac:dyDescent="0.25">
      <c r="A10" s="107"/>
      <c r="B10" s="43">
        <f>+'GESTION DE DIRECC Y PLANEAC '!A12</f>
        <v>2</v>
      </c>
      <c r="C10" s="44" t="str">
        <f>+'GESTION DE DIRECC Y PLANEAC '!B12</f>
        <v>Reputacional</v>
      </c>
      <c r="D10" s="44" t="str">
        <f>+'GESTION DE DIRECC Y PLANEAC '!C12</f>
        <v xml:space="preserve">Mala interpretación de la normatividad aplicable, desconocimiento de actualizaciones normativas y omisión en su cumplimiento.	</v>
      </c>
      <c r="E10" s="44" t="str">
        <f>+'GESTION DE DIRECC Y PLANEAC '!D12</f>
        <v>Incumplimiento de la normatividad aplicable al IMRD y gestión ineficaz del riesgo.</v>
      </c>
      <c r="F10" s="44" t="str">
        <f>+'GESTION DE DIRECC Y PLANEAC '!E12</f>
        <v>Posibilidad de afectación reputacional por insatisfacción de los grupos de valor o sanciones de entes de control debido al incumplimiento de los términos de ley para la gestión de requerimientos (posibilidad de sanciones o demandas a la entidad ocasionando afectación a la imagen de la entidad)</v>
      </c>
      <c r="G10" s="44" t="str">
        <f>+'GESTION DE DIRECC Y PLANEAC '!F12</f>
        <v>Gestión</v>
      </c>
      <c r="H10" s="44" t="str">
        <f>+'GESTION DE DIRECC Y PLANEAC '!G12</f>
        <v>Ejecución y administración de procesos</v>
      </c>
      <c r="I10" s="44" t="str">
        <f>+'GESTION DE DIRECC Y PLANEAC '!H12</f>
        <v>24 a 500 veces por año</v>
      </c>
      <c r="J10" s="31" t="str">
        <f>+'GESTION DE DIRECC Y PLANEAC '!I12</f>
        <v>Baja</v>
      </c>
      <c r="K10" s="50">
        <f>+'GESTION DE DIRECC Y PLANEAC '!J12</f>
        <v>0.4</v>
      </c>
      <c r="L10" s="31" t="str">
        <f>+'GESTION DE DIRECC Y PLANEAC '!K12</f>
        <v>Moderado</v>
      </c>
      <c r="M10" s="50">
        <f>+'GESTION DE DIRECC Y PLANEAC '!L12</f>
        <v>0.6</v>
      </c>
      <c r="N10" s="51" t="str">
        <f>+'GESTION DE DIRECC Y PLANEAC '!M12</f>
        <v>Moderado</v>
      </c>
      <c r="O10" s="3" t="str">
        <f>+'GESTION DE DIRECC Y PLANEAC '!N12</f>
        <v xml:space="preserve">Control No.1
</v>
      </c>
      <c r="P10" s="4" t="str">
        <f>+'GESTION DE DIRECC Y PLANEAC '!O12</f>
        <v xml:space="preserve">Emisión de informes trimestrales sobre el cumplimiento de plazos y consolidación de información a cargo del responsable de PQRS. </v>
      </c>
      <c r="Q10" s="3" t="str">
        <f>+'GESTION DE DIRECC Y PLANEAC '!P12</f>
        <v>Preventivo</v>
      </c>
      <c r="R10" s="3" t="str">
        <f>+'GESTION DE DIRECC Y PLANEAC '!Q12</f>
        <v>Manual</v>
      </c>
      <c r="S10" s="5">
        <f>+'GESTION DE DIRECC Y PLANEAC '!R12</f>
        <v>0.4</v>
      </c>
      <c r="T10" s="3" t="str">
        <f>+'GESTION DE DIRECC Y PLANEAC '!S12</f>
        <v>Documentado</v>
      </c>
      <c r="U10" s="3" t="str">
        <f>+'GESTION DE DIRECC Y PLANEAC '!T12</f>
        <v>Continua</v>
      </c>
      <c r="V10" s="3" t="str">
        <f>+'GESTION DE DIRECC Y PLANEAC '!U12</f>
        <v>Con registro</v>
      </c>
      <c r="W10" s="44" t="str">
        <f>+'GESTION DE DIRECC Y PLANEAC '!V12</f>
        <v>Posibilidad de afectación reputacional por insatisfacción de los grupos de valor o sanciones de entes de control debido al incumplimiento de los términos de ley para la gestión de requerimientos (posibilidad de sanciones o demandas a la entidad ocasionando afectación a la imagen de la entidad)</v>
      </c>
      <c r="X10" s="3" t="str">
        <f>+'GESTION DE DIRECC Y PLANEAC '!W12</f>
        <v>Probabilidad Inherente</v>
      </c>
      <c r="Y10" s="5">
        <f>+'GESTION DE DIRECC Y PLANEAC '!X12</f>
        <v>0.4</v>
      </c>
      <c r="Z10" s="3" t="str">
        <f>+'GESTION DE DIRECC Y PLANEAC '!Y12</f>
        <v xml:space="preserve">Control No.1
</v>
      </c>
      <c r="AA10" s="5">
        <f>+'GESTION DE DIRECC Y PLANEAC '!Z12</f>
        <v>0.4</v>
      </c>
      <c r="AB10" s="5">
        <f>+'GESTION DE DIRECC Y PLANEAC '!AA12</f>
        <v>0.16000000000000003</v>
      </c>
      <c r="AC10" s="48">
        <f>+'GESTION DE DIRECC Y PLANEAC '!AB12</f>
        <v>0.24</v>
      </c>
      <c r="AD10" s="49">
        <f>+'GESTION DE DIRECC Y PLANEAC '!AC12</f>
        <v>0.6</v>
      </c>
      <c r="AE10" s="50">
        <f>+'GESTION DE DIRECC Y PLANEAC '!AD12</f>
        <v>0.24</v>
      </c>
      <c r="AF10" s="50">
        <f>+'GESTION DE DIRECC Y PLANEAC '!AE12</f>
        <v>0.6</v>
      </c>
      <c r="AG10" s="51" t="str">
        <f>+'GESTION DE DIRECC Y PLANEAC '!AF12</f>
        <v>Moderado</v>
      </c>
      <c r="AH10" s="52" t="str">
        <f>+'GESTION DE DIRECC Y PLANEAC '!AG12</f>
        <v>Asumir el riesgo, Reducir el riesgo</v>
      </c>
      <c r="AI10" s="31" t="str">
        <f>+'GESTION DE DIRECC Y PLANEAC '!AH12</f>
        <v>Análisis de informes de medición a la gestión de PQRSDF en Comité institucional de Coordinación de Control Interno</v>
      </c>
      <c r="AJ10" s="31" t="str">
        <f>+'GESTION DE DIRECC Y PLANEAC '!AI12</f>
        <v>Líderes de proceso y dirección</v>
      </c>
      <c r="AK10" s="47">
        <f>+'GESTION DE DIRECC Y PLANEAC '!AJ12</f>
        <v>45748</v>
      </c>
      <c r="AL10" s="47">
        <f>+'GESTION DE DIRECC Y PLANEAC '!AK12</f>
        <v>0</v>
      </c>
      <c r="AM10" s="31" t="str">
        <f>+'GESTION DE DIRECC Y PLANEAC '!AL12</f>
        <v>Semestral</v>
      </c>
      <c r="AN10" s="31">
        <f>+'GESTION DE DIRECC Y PLANEAC '!AM12</f>
        <v>0</v>
      </c>
    </row>
    <row r="11" spans="1:40" ht="99.75" x14ac:dyDescent="0.25">
      <c r="A11" s="107"/>
      <c r="B11" s="30"/>
      <c r="C11" s="30"/>
      <c r="D11" s="30"/>
      <c r="E11" s="30"/>
      <c r="F11" s="30"/>
      <c r="G11" s="30"/>
      <c r="H11" s="30"/>
      <c r="I11" s="30"/>
      <c r="J11" s="30"/>
      <c r="K11" s="30"/>
      <c r="L11" s="30"/>
      <c r="M11" s="30"/>
      <c r="N11" s="30"/>
      <c r="O11" s="3" t="str">
        <f>+'GESTION DE DIRECC Y PLANEAC '!N13</f>
        <v xml:space="preserve">Control No.2
</v>
      </c>
      <c r="P11" s="4" t="str">
        <f>+'GESTION DE DIRECC Y PLANEAC '!O13</f>
        <v xml:space="preserve">Elaboración de informes semestrales por la oficina de control interno, verificando los tiempos de respuesta y el cumplimiento de los términos legales establecidos.
</v>
      </c>
      <c r="Q11" s="3" t="str">
        <f>+'GESTION DE DIRECC Y PLANEAC '!P13</f>
        <v>Preventivo</v>
      </c>
      <c r="R11" s="3" t="str">
        <f>+'GESTION DE DIRECC Y PLANEAC '!Q13</f>
        <v>Manual</v>
      </c>
      <c r="S11" s="5">
        <f>+'GESTION DE DIRECC Y PLANEAC '!R13</f>
        <v>0.4</v>
      </c>
      <c r="T11" s="3" t="str">
        <f>+'GESTION DE DIRECC Y PLANEAC '!S13</f>
        <v>Documentado</v>
      </c>
      <c r="U11" s="3" t="str">
        <f>+'GESTION DE DIRECC Y PLANEAC '!T13</f>
        <v>Continua</v>
      </c>
      <c r="V11" s="3" t="str">
        <f>+'GESTION DE DIRECC Y PLANEAC '!U13</f>
        <v>Con registro</v>
      </c>
      <c r="W11" s="30"/>
      <c r="X11" s="3" t="str">
        <f>+'GESTION DE DIRECC Y PLANEAC '!W13</f>
        <v>Impacto Inherente</v>
      </c>
      <c r="Y11" s="5">
        <f>+'GESTION DE DIRECC Y PLANEAC '!X13</f>
        <v>0.6</v>
      </c>
      <c r="Z11" s="3" t="str">
        <f>+'GESTION DE DIRECC Y PLANEAC '!Y13</f>
        <v xml:space="preserve">Control No.2
</v>
      </c>
      <c r="AA11" s="5">
        <f>+'GESTION DE DIRECC Y PLANEAC '!Z13</f>
        <v>0.4</v>
      </c>
      <c r="AB11" s="5">
        <f>+'GESTION DE DIRECC Y PLANEAC '!AA13</f>
        <v>0.24</v>
      </c>
      <c r="AC11" s="30"/>
      <c r="AD11" s="30"/>
      <c r="AE11" s="30"/>
      <c r="AF11" s="30"/>
      <c r="AG11" s="30"/>
      <c r="AH11" s="30"/>
      <c r="AI11" s="30"/>
      <c r="AJ11" s="30"/>
      <c r="AK11" s="30"/>
      <c r="AL11" s="30"/>
      <c r="AM11" s="30"/>
      <c r="AN11" s="30"/>
    </row>
    <row r="12" spans="1:40" ht="99.75" x14ac:dyDescent="0.25">
      <c r="A12" s="107"/>
      <c r="B12" s="43">
        <f>+'GESTION DE DIRECC Y PLANEAC '!A14</f>
        <v>3</v>
      </c>
      <c r="C12" s="44" t="str">
        <f>+'GESTION DE DIRECC Y PLANEAC '!B14</f>
        <v>Reputacional</v>
      </c>
      <c r="D12" s="44" t="str">
        <f>+'GESTION DE DIRECC Y PLANEAC '!C14</f>
        <v xml:space="preserve">Falta de alineación entre la planificación estratégica y operativa, junto con deficiencias en el seguimiento y monitoreo del cumplimiento normativo.	</v>
      </c>
      <c r="E12" s="44" t="str">
        <f>+'GESTION DE DIRECC Y PLANEAC '!D14</f>
        <v>Desconocimiento o inadecuada implementación del Decreto 612 de 2018, ausencia de mecanismos efectivos de control y seguimiento, y debilidades en la gestión institucional.</v>
      </c>
      <c r="F12" s="44" t="str">
        <f>+'GESTION DE DIRECC Y PLANEAC '!E14</f>
        <v>Probabilidad de afectación reputacional debido a que la entidad no cumpla con las metas y/o objetivos asignados en el cumplimiento del decreto 612 del 2018</v>
      </c>
      <c r="G12" s="44" t="str">
        <f>+'GESTION DE DIRECC Y PLANEAC '!F14</f>
        <v>Gestión</v>
      </c>
      <c r="H12" s="44" t="str">
        <f>+'GESTION DE DIRECC Y PLANEAC '!G14</f>
        <v>Ejecución y administración de procesos</v>
      </c>
      <c r="I12" s="44" t="str">
        <f>+'GESTION DE DIRECC Y PLANEAC '!H14</f>
        <v>3 a 24 veces por año</v>
      </c>
      <c r="J12" s="31" t="str">
        <f>+'GESTION DE DIRECC Y PLANEAC '!I14</f>
        <v>Muy baja</v>
      </c>
      <c r="K12" s="50">
        <f>+'GESTION DE DIRECC Y PLANEAC '!J14</f>
        <v>0.2</v>
      </c>
      <c r="L12" s="31" t="str">
        <f>+'GESTION DE DIRECC Y PLANEAC '!K14</f>
        <v>Mayor</v>
      </c>
      <c r="M12" s="50">
        <f>+'GESTION DE DIRECC Y PLANEAC '!L14</f>
        <v>0.8</v>
      </c>
      <c r="N12" s="51" t="str">
        <f>+'GESTION DE DIRECC Y PLANEAC '!M14</f>
        <v>Alto</v>
      </c>
      <c r="O12" s="3" t="str">
        <f>+'GESTION DE DIRECC Y PLANEAC '!N14</f>
        <v xml:space="preserve">Control No.1
</v>
      </c>
      <c r="P12" s="4" t="str">
        <f>+'GESTION DE DIRECC Y PLANEAC '!O14</f>
        <v>Mantenimiento, socialización y actualización continua de los planes institucionales, complementado con capacitaciones internas y evaluaciones para su correcta aplicación.</v>
      </c>
      <c r="Q12" s="3" t="str">
        <f>+'GESTION DE DIRECC Y PLANEAC '!P14</f>
        <v>Preventivo</v>
      </c>
      <c r="R12" s="3" t="str">
        <f>+'GESTION DE DIRECC Y PLANEAC '!Q14</f>
        <v>Manual</v>
      </c>
      <c r="S12" s="5">
        <f>+'GESTION DE DIRECC Y PLANEAC '!R14</f>
        <v>0.4</v>
      </c>
      <c r="T12" s="3" t="str">
        <f>+'GESTION DE DIRECC Y PLANEAC '!S14</f>
        <v>Documentado</v>
      </c>
      <c r="U12" s="3" t="str">
        <f>+'GESTION DE DIRECC Y PLANEAC '!T14</f>
        <v>Continua</v>
      </c>
      <c r="V12" s="3" t="str">
        <f>+'GESTION DE DIRECC Y PLANEAC '!U14</f>
        <v>Con registro</v>
      </c>
      <c r="W12" s="44" t="str">
        <f>+'GESTION DE DIRECC Y PLANEAC '!V14</f>
        <v>Probabilidad de afectación reputacional debido a que la entidad no cumpla con las metas y/o objetivos asignados en el cumplimiento del decreto 612 del 2018</v>
      </c>
      <c r="X12" s="3" t="str">
        <f>+'GESTION DE DIRECC Y PLANEAC '!W14</f>
        <v>Probabilidad Inherente</v>
      </c>
      <c r="Y12" s="5">
        <f>+'GESTION DE DIRECC Y PLANEAC '!X14</f>
        <v>0.2</v>
      </c>
      <c r="Z12" s="3" t="str">
        <f>+'GESTION DE DIRECC Y PLANEAC '!Y14</f>
        <v xml:space="preserve">Control No.1
</v>
      </c>
      <c r="AA12" s="5">
        <f>+'GESTION DE DIRECC Y PLANEAC '!Z14</f>
        <v>0.4</v>
      </c>
      <c r="AB12" s="5">
        <f>+'GESTION DE DIRECC Y PLANEAC '!AA14</f>
        <v>8.0000000000000016E-2</v>
      </c>
      <c r="AC12" s="48">
        <f>+'GESTION DE DIRECC Y PLANEAC '!AB14</f>
        <v>0.12</v>
      </c>
      <c r="AD12" s="49">
        <f>+'GESTION DE DIRECC Y PLANEAC '!AC14</f>
        <v>0.8</v>
      </c>
      <c r="AE12" s="50">
        <f>+'GESTION DE DIRECC Y PLANEAC '!AD14</f>
        <v>0.12</v>
      </c>
      <c r="AF12" s="50">
        <f>+'GESTION DE DIRECC Y PLANEAC '!AE14</f>
        <v>0.8</v>
      </c>
      <c r="AG12" s="51" t="str">
        <f>+'GESTION DE DIRECC Y PLANEAC '!AF14</f>
        <v>Alto</v>
      </c>
      <c r="AH12" s="52" t="str">
        <f>+'GESTION DE DIRECC Y PLANEAC '!AG14</f>
        <v>Evitar, compartir o transferir</v>
      </c>
      <c r="AI12" s="31" t="str">
        <f>+'GESTION DE DIRECC Y PLANEAC '!AH14</f>
        <v>Presentaciòn y analisis de resultados y avances en la metas de los planes ante el Comitè de Gestiòn y Desempeño</v>
      </c>
      <c r="AJ12" s="31" t="str">
        <f>+'GESTION DE DIRECC Y PLANEAC '!AI14</f>
        <v>Líderes de proceso y dirección</v>
      </c>
      <c r="AK12" s="47">
        <f>+'GESTION DE DIRECC Y PLANEAC '!AJ14</f>
        <v>45748</v>
      </c>
      <c r="AL12" s="47">
        <f>+'GESTION DE DIRECC Y PLANEAC '!AK14</f>
        <v>0</v>
      </c>
      <c r="AM12" s="31" t="str">
        <f>+'GESTION DE DIRECC Y PLANEAC '!AL14</f>
        <v>Semestral</v>
      </c>
      <c r="AN12" s="31">
        <f>+'GESTION DE DIRECC Y PLANEAC '!AM14</f>
        <v>0</v>
      </c>
    </row>
    <row r="13" spans="1:40" ht="71.25" x14ac:dyDescent="0.25">
      <c r="A13" s="107"/>
      <c r="B13" s="30"/>
      <c r="C13" s="30"/>
      <c r="D13" s="30"/>
      <c r="E13" s="30"/>
      <c r="F13" s="30"/>
      <c r="G13" s="30"/>
      <c r="H13" s="30"/>
      <c r="I13" s="30"/>
      <c r="J13" s="30"/>
      <c r="K13" s="30"/>
      <c r="L13" s="30"/>
      <c r="M13" s="30"/>
      <c r="N13" s="30"/>
      <c r="O13" s="3" t="str">
        <f>+'GESTION DE DIRECC Y PLANEAC '!N15</f>
        <v xml:space="preserve">Control No.2
</v>
      </c>
      <c r="P13" s="4" t="str">
        <f>+'GESTION DE DIRECC Y PLANEAC '!O15</f>
        <v>Implementar una matriz de seguimiento y avances a metas establecidas en los planes instiucionales definidos en el Decreto 612 de 2018</v>
      </c>
      <c r="Q13" s="3" t="str">
        <f>+'GESTION DE DIRECC Y PLANEAC '!P15</f>
        <v>Preventivo</v>
      </c>
      <c r="R13" s="3" t="str">
        <f>+'GESTION DE DIRECC Y PLANEAC '!Q15</f>
        <v>Manual</v>
      </c>
      <c r="S13" s="5">
        <f>+'GESTION DE DIRECC Y PLANEAC '!R15</f>
        <v>0.4</v>
      </c>
      <c r="T13" s="3" t="str">
        <f>+'GESTION DE DIRECC Y PLANEAC '!S15</f>
        <v>Documentado</v>
      </c>
      <c r="U13" s="3" t="str">
        <f>+'GESTION DE DIRECC Y PLANEAC '!T15</f>
        <v>Continua</v>
      </c>
      <c r="V13" s="3" t="str">
        <f>+'GESTION DE DIRECC Y PLANEAC '!U15</f>
        <v>Con registro</v>
      </c>
      <c r="W13" s="30"/>
      <c r="X13" s="3" t="str">
        <f>+'GESTION DE DIRECC Y PLANEAC '!W15</f>
        <v>Impacto Inherente</v>
      </c>
      <c r="Y13" s="5">
        <f>+'GESTION DE DIRECC Y PLANEAC '!X15</f>
        <v>0.8</v>
      </c>
      <c r="Z13" s="3" t="str">
        <f>+'GESTION DE DIRECC Y PLANEAC '!Y15</f>
        <v xml:space="preserve">Control No.2
</v>
      </c>
      <c r="AA13" s="5">
        <f>+'GESTION DE DIRECC Y PLANEAC '!Z15</f>
        <v>0.4</v>
      </c>
      <c r="AB13" s="5">
        <f>+'GESTION DE DIRECC Y PLANEAC '!AA15</f>
        <v>0.32000000000000006</v>
      </c>
      <c r="AC13" s="30"/>
      <c r="AD13" s="30"/>
      <c r="AE13" s="30"/>
      <c r="AF13" s="30"/>
      <c r="AG13" s="30"/>
      <c r="AH13" s="30"/>
      <c r="AI13" s="30"/>
      <c r="AJ13" s="30"/>
      <c r="AK13" s="30"/>
      <c r="AL13" s="30"/>
      <c r="AM13" s="30"/>
      <c r="AN13" s="30"/>
    </row>
    <row r="14" spans="1:40" ht="152.25" customHeight="1" x14ac:dyDescent="0.25">
      <c r="A14" s="107"/>
      <c r="B14" s="43">
        <f>+'GESTION DE DIRECC Y PLANEAC '!A16</f>
        <v>4</v>
      </c>
      <c r="C14" s="44" t="str">
        <f>+'GESTION DE DIRECC Y PLANEAC '!B16</f>
        <v>Económico, Reputacional</v>
      </c>
      <c r="D14" s="44" t="str">
        <f>+'GESTION DE DIRECC Y PLANEAC '!C16</f>
        <v>Deficiencias en la planificación de la dotación de personal.
Falta de perfiles idóneos para cubrir las necesidades institucionales.
Procesos de contratación lentos o insuficientes.
Falta de formación y capacitación del personal actual.</v>
      </c>
      <c r="E14" s="44" t="str">
        <f>+'GESTION DE DIRECC Y PLANEAC '!D16</f>
        <v>Presupuesto insuficiente para contratación de personal adicional.
Falta de estudios técnicos que sustenten la necesidad de ampliar la planta de personal.
Procesos burocráticos que retrasan la incorporación de nuevo talento.
Falta de políticas claras para la gestión del talento humano dentro de la entidad.</v>
      </c>
      <c r="F14" s="44" t="str">
        <f>+'GESTION DE DIRECC Y PLANEAC '!E16</f>
        <v>Posibilidad de afectación reputacional y económica debido a que la planta de personal no logre dar cobertura a las necesidades administrativas y misionales de la entidad</v>
      </c>
      <c r="G14" s="44" t="str">
        <f>+'GESTION DE DIRECC Y PLANEAC '!F16</f>
        <v>Gestión</v>
      </c>
      <c r="H14" s="44" t="str">
        <f>+'GESTION DE DIRECC Y PLANEAC '!G16</f>
        <v>Ejecución y administración de procesos</v>
      </c>
      <c r="I14" s="44" t="str">
        <f>+'GESTION DE DIRECC Y PLANEAC '!H16</f>
        <v>3 a 24 veces por año</v>
      </c>
      <c r="J14" s="31" t="str">
        <f>+'GESTION DE DIRECC Y PLANEAC '!I16</f>
        <v>Baja</v>
      </c>
      <c r="K14" s="50">
        <f>+'GESTION DE DIRECC Y PLANEAC '!J16</f>
        <v>0.4</v>
      </c>
      <c r="L14" s="31" t="str">
        <f>+'GESTION DE DIRECC Y PLANEAC '!K16</f>
        <v>Catastrófico</v>
      </c>
      <c r="M14" s="50">
        <f>+'GESTION DE DIRECC Y PLANEAC '!L16</f>
        <v>1</v>
      </c>
      <c r="N14" s="51" t="str">
        <f>+'GESTION DE DIRECC Y PLANEAC '!M16</f>
        <v>Extremo</v>
      </c>
      <c r="O14" s="3" t="str">
        <f>+'GESTION DE DIRECC Y PLANEAC '!N16</f>
        <v xml:space="preserve">Control No.1
</v>
      </c>
      <c r="P14" s="4" t="str">
        <f>+'GESTION DE DIRECC Y PLANEAC '!O16</f>
        <v xml:space="preserve">Proyección de necesidades  de personal administrativo y misional </v>
      </c>
      <c r="Q14" s="3" t="str">
        <f>+'GESTION DE DIRECC Y PLANEAC '!P16</f>
        <v>Preventivo</v>
      </c>
      <c r="R14" s="3" t="str">
        <f>+'GESTION DE DIRECC Y PLANEAC '!Q16</f>
        <v>Manual</v>
      </c>
      <c r="S14" s="5">
        <f>+'GESTION DE DIRECC Y PLANEAC '!R16</f>
        <v>0.4</v>
      </c>
      <c r="T14" s="3" t="str">
        <f>+'GESTION DE DIRECC Y PLANEAC '!S16</f>
        <v>Documentado</v>
      </c>
      <c r="U14" s="3" t="str">
        <f>+'GESTION DE DIRECC Y PLANEAC '!T16</f>
        <v>Continua</v>
      </c>
      <c r="V14" s="3" t="str">
        <f>+'GESTION DE DIRECC Y PLANEAC '!U16</f>
        <v>Con registro</v>
      </c>
      <c r="W14" s="44" t="str">
        <f>+'GESTION DE DIRECC Y PLANEAC '!V16</f>
        <v>Posibilidad de afectación reputacional y económica debido a que la planta de personal no logre dar cobertura a las necesidades administrativas y misionales de la entidad</v>
      </c>
      <c r="X14" s="3" t="str">
        <f>+'GESTION DE DIRECC Y PLANEAC '!W16</f>
        <v>Probabilidad Inherente</v>
      </c>
      <c r="Y14" s="5">
        <f>+'GESTION DE DIRECC Y PLANEAC '!X16</f>
        <v>0.4</v>
      </c>
      <c r="Z14" s="3" t="str">
        <f>+'GESTION DE DIRECC Y PLANEAC '!Y16</f>
        <v xml:space="preserve">Control No.1
</v>
      </c>
      <c r="AA14" s="5">
        <f>+'GESTION DE DIRECC Y PLANEAC '!Z16</f>
        <v>0.4</v>
      </c>
      <c r="AB14" s="5">
        <f>+'GESTION DE DIRECC Y PLANEAC '!AA16</f>
        <v>0.16000000000000003</v>
      </c>
      <c r="AC14" s="48">
        <f>+'GESTION DE DIRECC Y PLANEAC '!AB16</f>
        <v>0.24</v>
      </c>
      <c r="AD14" s="49">
        <f>+'GESTION DE DIRECC Y PLANEAC '!AC16</f>
        <v>1</v>
      </c>
      <c r="AE14" s="50">
        <f>+'GESTION DE DIRECC Y PLANEAC '!AD16</f>
        <v>0.24</v>
      </c>
      <c r="AF14" s="50">
        <f>+'GESTION DE DIRECC Y PLANEAC '!AE16</f>
        <v>1</v>
      </c>
      <c r="AG14" s="51" t="str">
        <f>+'GESTION DE DIRECC Y PLANEAC '!AF16</f>
        <v>Extremo</v>
      </c>
      <c r="AH14" s="52" t="str">
        <f>+'GESTION DE DIRECC Y PLANEAC '!AG16</f>
        <v>Eliminar o reducir el riesgo</v>
      </c>
      <c r="AI14" s="31" t="str">
        <f>+'GESTION DE DIRECC Y PLANEAC '!AH16</f>
        <v>Análisis de informes de medición y avances de planeación institucional</v>
      </c>
      <c r="AJ14" s="31" t="str">
        <f>+'GESTION DE DIRECC Y PLANEAC '!AI16</f>
        <v>Líder de proceso de planeación</v>
      </c>
      <c r="AK14" s="47">
        <f>+'GESTION DE DIRECC Y PLANEAC '!AJ16</f>
        <v>45748</v>
      </c>
      <c r="AL14" s="47">
        <f>+'GESTION DE DIRECC Y PLANEAC '!AK16</f>
        <v>0</v>
      </c>
      <c r="AM14" s="31" t="str">
        <f>+'GESTION DE DIRECC Y PLANEAC '!AL16</f>
        <v>Semestral</v>
      </c>
      <c r="AN14" s="31">
        <f>+'GESTION DE DIRECC Y PLANEAC '!AM16</f>
        <v>0</v>
      </c>
    </row>
    <row r="15" spans="1:40" ht="142.5" customHeight="1" x14ac:dyDescent="0.25">
      <c r="A15" s="30"/>
      <c r="B15" s="30"/>
      <c r="C15" s="30"/>
      <c r="D15" s="30"/>
      <c r="E15" s="30"/>
      <c r="F15" s="30"/>
      <c r="G15" s="30"/>
      <c r="H15" s="30"/>
      <c r="I15" s="30"/>
      <c r="J15" s="30"/>
      <c r="K15" s="30"/>
      <c r="L15" s="30"/>
      <c r="M15" s="30"/>
      <c r="N15" s="30"/>
      <c r="O15" s="3" t="str">
        <f>+'GESTION DE DIRECC Y PLANEAC '!N17</f>
        <v xml:space="preserve">Control No.2
</v>
      </c>
      <c r="P15" s="4" t="str">
        <f>+'GESTION DE DIRECC Y PLANEAC '!O17</f>
        <v xml:space="preserve">Seguimiento de cumplimiento de metas del plan de accion institucional </v>
      </c>
      <c r="Q15" s="3" t="str">
        <f>+'GESTION DE DIRECC Y PLANEAC '!P17</f>
        <v>Preventivo</v>
      </c>
      <c r="R15" s="3" t="str">
        <f>+'GESTION DE DIRECC Y PLANEAC '!Q17</f>
        <v>Manual</v>
      </c>
      <c r="S15" s="5">
        <f>+'GESTION DE DIRECC Y PLANEAC '!R17</f>
        <v>0.4</v>
      </c>
      <c r="T15" s="3" t="str">
        <f>+'GESTION DE DIRECC Y PLANEAC '!S17</f>
        <v>Documentado</v>
      </c>
      <c r="U15" s="3" t="str">
        <f>+'GESTION DE DIRECC Y PLANEAC '!T17</f>
        <v>Continua</v>
      </c>
      <c r="V15" s="3" t="str">
        <f>+'GESTION DE DIRECC Y PLANEAC '!U17</f>
        <v>Con registro</v>
      </c>
      <c r="W15" s="30"/>
      <c r="X15" s="3" t="str">
        <f>+'GESTION DE DIRECC Y PLANEAC '!W17</f>
        <v>Impacto Inherente</v>
      </c>
      <c r="Y15" s="5">
        <f>+'GESTION DE DIRECC Y PLANEAC '!X17</f>
        <v>1</v>
      </c>
      <c r="Z15" s="3" t="str">
        <f>+'GESTION DE DIRECC Y PLANEAC '!Y17</f>
        <v xml:space="preserve">Control No.2
</v>
      </c>
      <c r="AA15" s="5">
        <f>+'GESTION DE DIRECC Y PLANEAC '!Z17</f>
        <v>0.4</v>
      </c>
      <c r="AB15" s="5">
        <f>+'GESTION DE DIRECC Y PLANEAC '!AA17</f>
        <v>0.4</v>
      </c>
      <c r="AC15" s="30"/>
      <c r="AD15" s="30"/>
      <c r="AE15" s="30"/>
      <c r="AF15" s="30"/>
      <c r="AG15" s="30"/>
      <c r="AH15" s="30"/>
      <c r="AI15" s="30"/>
      <c r="AJ15" s="30"/>
      <c r="AK15" s="30"/>
      <c r="AL15" s="30"/>
      <c r="AM15" s="30"/>
      <c r="AN15" s="30"/>
    </row>
    <row r="16" spans="1:40" ht="42.75" x14ac:dyDescent="0.25">
      <c r="A16" s="106" t="str">
        <f>'GEST INTEG  Y EVALUAC Y CONTROL'!$C$4</f>
        <v xml:space="preserve">EVALUACIÓN Y SEGUIMIENTO A LA GESTIÓN </v>
      </c>
      <c r="B16" s="105">
        <f t="array" ref="B16:B17">+'GEST INTEG  Y EVALUAC Y CONTROL'!A10:A11</f>
        <v>1</v>
      </c>
      <c r="C16" s="104" t="str">
        <f t="array" ref="C16:C17">+'GEST INTEG  Y EVALUAC Y CONTROL'!B10:B11</f>
        <v>Reputacional</v>
      </c>
      <c r="D16" s="104" t="str">
        <f t="array" ref="D16:D17">+'GEST INTEG  Y EVALUAC Y CONTROL'!C10:C11</f>
        <v>Limitaciones en la aplicación de técnicas de auditoría y en la revisión de evidencias dentro del proceso de auditoría interna.</v>
      </c>
      <c r="E16" s="104" t="str">
        <f t="array" ref="E16:E17">+'GEST INTEG  Y EVALUAC Y CONTROL'!D10:D11</f>
        <v xml:space="preserve">Débil consolidación de la cultura de control y dificultades en la implementación de un sistema de auditoría basado en la gestión de riesgos.
</v>
      </c>
      <c r="F16" s="104" t="str">
        <f t="array" ref="F16:F17">+'GEST INTEG  Y EVALUAC Y CONTROL'!E10:E11</f>
        <v>Probabilidad de afectación reputacional debido a que las auditorías internas al SGC no reflejan hallazgos existentes, impidiendo la mejora de procesos</v>
      </c>
      <c r="G16" s="104" t="str">
        <f t="array" ref="G16:G17">+'GEST INTEG  Y EVALUAC Y CONTROL'!F10:F11</f>
        <v>Gestión</v>
      </c>
      <c r="H16" s="104" t="str">
        <f t="array" ref="H16:H17">+'GEST INTEG  Y EVALUAC Y CONTROL'!G10:G11</f>
        <v>Ejecución y administración de procesos</v>
      </c>
      <c r="I16" s="104" t="str">
        <f t="array" ref="I16:I17">+'GEST INTEG  Y EVALUAC Y CONTROL'!H10:H11</f>
        <v>3 a 24 veces por año</v>
      </c>
      <c r="J16" s="95" t="str">
        <f t="array" ref="J16:J17">+'GEST INTEG  Y EVALUAC Y CONTROL'!I10:I11</f>
        <v>Baja</v>
      </c>
      <c r="K16" s="102">
        <f t="array" ref="K16:K17">+'GEST INTEG  Y EVALUAC Y CONTROL'!J10:J11</f>
        <v>0.4</v>
      </c>
      <c r="L16" s="95" t="str">
        <f t="array" ref="L16:L17">+'GEST INTEG  Y EVALUAC Y CONTROL'!K10:K11</f>
        <v>Moderado</v>
      </c>
      <c r="M16" s="102">
        <f t="array" ref="M16:M17">+'GEST INTEG  Y EVALUAC Y CONTROL'!L10:L11</f>
        <v>0.6</v>
      </c>
      <c r="N16" s="103" t="str">
        <f t="array" ref="N16:N17">+'GEST INTEG  Y EVALUAC Y CONTROL'!M10:M11</f>
        <v>Moderado</v>
      </c>
      <c r="O16" s="20" t="str">
        <f t="array" ref="O16:O17">+'GEST INTEG  Y EVALUAC Y CONTROL'!N10:N11</f>
        <v xml:space="preserve">Control No.1
</v>
      </c>
      <c r="P16" s="21" t="str">
        <f t="array" ref="P16:P17">+'GEST INTEG  Y EVALUAC Y CONTROL'!O10:O11</f>
        <v>Elaboraciòn y actualizaciòn constante de listado maestro de documentos y registros</v>
      </c>
      <c r="Q16" s="20" t="str">
        <f t="array" ref="Q16:Q17">+'GEST INTEG  Y EVALUAC Y CONTROL'!P10:P11</f>
        <v>Preventivo</v>
      </c>
      <c r="R16" s="20" t="str">
        <f t="array" ref="R16:R17">+'GEST INTEG  Y EVALUAC Y CONTROL'!Q10:Q11</f>
        <v>Manual</v>
      </c>
      <c r="S16" s="22">
        <f t="array" ref="S16:S17">+'GEST INTEG  Y EVALUAC Y CONTROL'!R10:R11</f>
        <v>0.4</v>
      </c>
      <c r="T16" s="20" t="str">
        <f t="array" ref="T16:T17">+'GEST INTEG  Y EVALUAC Y CONTROL'!S10:S11</f>
        <v>Documentado</v>
      </c>
      <c r="U16" s="20" t="str">
        <f t="array" ref="U16:U17">+'GEST INTEG  Y EVALUAC Y CONTROL'!T10:T11</f>
        <v>Continua</v>
      </c>
      <c r="V16" s="20" t="str">
        <f t="array" ref="V16:V17">+'GEST INTEG  Y EVALUAC Y CONTROL'!U10:U11</f>
        <v>Con registro</v>
      </c>
      <c r="W16" s="104" t="str">
        <f t="array" ref="W16:W17">+'GEST INTEG  Y EVALUAC Y CONTROL'!V10:V11</f>
        <v>Probabilidad de afectación reputacional debido a que las auditorías internas al SGC no reflejan hallazgos existentes, impidiendo la mejora de procesos</v>
      </c>
      <c r="X16" s="20" t="str">
        <f t="array" ref="X16:X17">+'GEST INTEG  Y EVALUAC Y CONTROL'!W10:W11</f>
        <v>Probabilidad Inherente</v>
      </c>
      <c r="Y16" s="22">
        <f t="array" ref="Y16:Y17">+'GEST INTEG  Y EVALUAC Y CONTROL'!X10:X11</f>
        <v>0.4</v>
      </c>
      <c r="Z16" s="20" t="str">
        <f t="array" ref="Z16:Z17">+'GEST INTEG  Y EVALUAC Y CONTROL'!Y10:Y11</f>
        <v xml:space="preserve">Control No.1
</v>
      </c>
      <c r="AA16" s="22">
        <f t="array" ref="AA16:AA17">+'GEST INTEG  Y EVALUAC Y CONTROL'!Z10:Z11</f>
        <v>0.4</v>
      </c>
      <c r="AB16" s="22">
        <f t="array" ref="AB16:AB17">+'GEST INTEG  Y EVALUAC Y CONTROL'!AA10:AA11</f>
        <v>0.16000000000000003</v>
      </c>
      <c r="AC16" s="100">
        <f t="array" ref="AC16:AC17">+'GEST INTEG  Y EVALUAC Y CONTROL'!AB10:AB11</f>
        <v>0.24</v>
      </c>
      <c r="AD16" s="101">
        <f t="array" ref="AD16:AD17">+'GEST INTEG  Y EVALUAC Y CONTROL'!AC10:AC11</f>
        <v>0.6</v>
      </c>
      <c r="AE16" s="102">
        <f t="array" ref="AE16:AE17">+'GEST INTEG  Y EVALUAC Y CONTROL'!AD10:AD11</f>
        <v>0.24</v>
      </c>
      <c r="AF16" s="102">
        <f t="array" ref="AF16:AF17">+'GEST INTEG  Y EVALUAC Y CONTROL'!AE10:AE11</f>
        <v>0.6</v>
      </c>
      <c r="AG16" s="103" t="str">
        <f t="array" ref="AG16:AG17">+'GEST INTEG  Y EVALUAC Y CONTROL'!AF10:AF11</f>
        <v>Moderado</v>
      </c>
      <c r="AH16" s="97" t="str">
        <f t="array" ref="AH16:AH17">+'GEST INTEG  Y EVALUAC Y CONTROL'!AG10:AG11</f>
        <v>Asumir el riesgo, Reducir el riesgo</v>
      </c>
      <c r="AI16" s="95" t="str">
        <f t="array" ref="AI16:AI17">+'GEST INTEG  Y EVALUAC Y CONTROL'!AH10:AH11</f>
        <v>Listado maestro de documentos y registros actualizados</v>
      </c>
      <c r="AJ16" s="95" t="str">
        <f t="array" ref="AJ16:AJ17">+'GEST INTEG  Y EVALUAC Y CONTROL'!AI10:AI11</f>
        <v>Líder del proceso de calidad</v>
      </c>
      <c r="AK16" s="96">
        <f t="array" ref="AK16:AK17">+'GEST INTEG  Y EVALUAC Y CONTROL'!AJ10:AJ11</f>
        <v>45748</v>
      </c>
      <c r="AL16" s="98">
        <f t="array" ref="AL16:AL17">+'GEST INTEG  Y EVALUAC Y CONTROL'!AK10:AK11</f>
        <v>0</v>
      </c>
      <c r="AM16" s="99" t="str">
        <f t="array" ref="AM16:AM17">+'GEST INTEG  Y EVALUAC Y CONTROL'!AL10:AL11</f>
        <v>Semestral</v>
      </c>
      <c r="AN16" s="99">
        <f t="array" ref="AN16:AN17">+'GEST INTEG  Y EVALUAC Y CONTROL'!AM10:AM11</f>
        <v>0</v>
      </c>
    </row>
    <row r="17" spans="1:40" ht="57" x14ac:dyDescent="0.25">
      <c r="A17" s="107"/>
      <c r="B17" s="30">
        <v>0</v>
      </c>
      <c r="C17" s="30">
        <v>0</v>
      </c>
      <c r="D17" s="30">
        <v>0</v>
      </c>
      <c r="E17" s="30">
        <v>0</v>
      </c>
      <c r="F17" s="30">
        <v>0</v>
      </c>
      <c r="G17" s="30">
        <v>0</v>
      </c>
      <c r="H17" s="30">
        <v>0</v>
      </c>
      <c r="I17" s="30">
        <v>0</v>
      </c>
      <c r="J17" s="30">
        <v>0</v>
      </c>
      <c r="K17" s="30">
        <v>0</v>
      </c>
      <c r="L17" s="30">
        <v>0</v>
      </c>
      <c r="M17" s="30">
        <v>0</v>
      </c>
      <c r="N17" s="30">
        <v>0</v>
      </c>
      <c r="O17" s="3" t="str">
        <v xml:space="preserve">Control No.2
</v>
      </c>
      <c r="P17" s="4" t="str">
        <v>Socializaciòn con los líderes y apoyo de procesos, acerca de los documentos de procedimientos y registros</v>
      </c>
      <c r="Q17" s="3" t="str">
        <v>Preventivo</v>
      </c>
      <c r="R17" s="3" t="str">
        <v>Manual</v>
      </c>
      <c r="S17" s="5">
        <v>0.4</v>
      </c>
      <c r="T17" s="3" t="str">
        <v>Documentado</v>
      </c>
      <c r="U17" s="3" t="str">
        <v>Continua</v>
      </c>
      <c r="V17" s="3" t="str">
        <v>Con registro</v>
      </c>
      <c r="W17" s="30">
        <v>0</v>
      </c>
      <c r="X17" s="3" t="str">
        <v>Impacto Inherente</v>
      </c>
      <c r="Y17" s="5">
        <v>0.6</v>
      </c>
      <c r="Z17" s="3" t="str">
        <v xml:space="preserve">Control No.2
</v>
      </c>
      <c r="AA17" s="5">
        <v>0.4</v>
      </c>
      <c r="AB17" s="5">
        <v>0.24</v>
      </c>
      <c r="AC17" s="30">
        <v>0</v>
      </c>
      <c r="AD17" s="30">
        <v>0</v>
      </c>
      <c r="AE17" s="30">
        <v>0</v>
      </c>
      <c r="AF17" s="30">
        <v>0</v>
      </c>
      <c r="AG17" s="30">
        <v>0</v>
      </c>
      <c r="AH17" s="30">
        <v>0</v>
      </c>
      <c r="AI17" s="30">
        <v>0</v>
      </c>
      <c r="AJ17" s="30">
        <v>0</v>
      </c>
      <c r="AK17" s="30">
        <v>0</v>
      </c>
      <c r="AL17" s="30">
        <v>0</v>
      </c>
      <c r="AM17" s="30">
        <v>0</v>
      </c>
      <c r="AN17" s="30">
        <v>0</v>
      </c>
    </row>
    <row r="18" spans="1:40" ht="84.75" customHeight="1" x14ac:dyDescent="0.25">
      <c r="A18" s="107"/>
      <c r="B18" s="43">
        <f t="array" ref="B18:B19">+'GEST INTEG  Y EVALUAC Y CONTROL'!A12:A13</f>
        <v>2</v>
      </c>
      <c r="C18" s="44" t="str">
        <f t="array" ref="C18:C19">+'GEST INTEG  Y EVALUAC Y CONTROL'!B12:B13</f>
        <v>Reputacional</v>
      </c>
      <c r="D18" s="44" t="str">
        <f t="array" ref="D18:D19">+'GEST INTEG  Y EVALUAC Y CONTROL'!C12:C13</f>
        <v xml:space="preserve">Inconsistencias en la supervisión y evaluación del desempeño institucional, afectando la toma de decisiones basada en datos confiables.
</v>
      </c>
      <c r="E18" s="44" t="str">
        <f t="array" ref="E18:E19">+'GEST INTEG  Y EVALUAC Y CONTROL'!D12:D13</f>
        <v xml:space="preserve">Falta de alineación entre el sistema de control y la planeación estratégica institucional, junto con la ausencia de mecanismos efectivos para la integración y articulación de procesos.
</v>
      </c>
      <c r="F18" s="44" t="str">
        <f t="array" ref="F18:F19">+'GEST INTEG  Y EVALUAC Y CONTROL'!E12:E13</f>
        <v>Probabilidad de afectación reputacional debido a que los mecanismos de seguimiento y control, no estén articulados con los objetivos estratégicos de la entidad.</v>
      </c>
      <c r="G18" s="44" t="str">
        <f t="array" ref="G18:G19">+'GEST INTEG  Y EVALUAC Y CONTROL'!F12:F13</f>
        <v>Gestión</v>
      </c>
      <c r="H18" s="44" t="str">
        <f t="array" ref="H18:H19">+'GEST INTEG  Y EVALUAC Y CONTROL'!G12:G13</f>
        <v>Ejecución y administración de procesos</v>
      </c>
      <c r="I18" s="44" t="str">
        <f t="array" ref="I18:I19">+'GEST INTEG  Y EVALUAC Y CONTROL'!H12:H13</f>
        <v>Máximo 2 por año</v>
      </c>
      <c r="J18" s="31" t="str">
        <f t="array" ref="J18:J19">+'GEST INTEG  Y EVALUAC Y CONTROL'!I12:I13</f>
        <v>Muy baja</v>
      </c>
      <c r="K18" s="50">
        <f t="array" ref="K18:K19">+'GEST INTEG  Y EVALUAC Y CONTROL'!J12:J13</f>
        <v>0.2</v>
      </c>
      <c r="L18" s="31" t="str">
        <f t="array" ref="L18:L19">+'GEST INTEG  Y EVALUAC Y CONTROL'!K12:K13</f>
        <v>Moderado</v>
      </c>
      <c r="M18" s="50">
        <f t="array" ref="M18:M19">+'GEST INTEG  Y EVALUAC Y CONTROL'!L12:L13</f>
        <v>0.6</v>
      </c>
      <c r="N18" s="51" t="str">
        <f t="array" ref="N18:N19">+'GEST INTEG  Y EVALUAC Y CONTROL'!M12:M13</f>
        <v>Moderado</v>
      </c>
      <c r="O18" s="3" t="str">
        <f t="array" ref="O18:O19">+'GEST INTEG  Y EVALUAC Y CONTROL'!N12:N13</f>
        <v xml:space="preserve">Control No.1
</v>
      </c>
      <c r="P18" s="4" t="str">
        <f t="array" ref="P18:P19">+'GEST INTEG  Y EVALUAC Y CONTROL'!O12:O13</f>
        <v>Realizar mìnimo una vez al año, auditorías internas al sistema de gestiòn de calidad y socializar los resultados con la Direcciòn y lo lìderes de procesos</v>
      </c>
      <c r="Q18" s="3" t="str">
        <f t="array" ref="Q18:Q19">+'GEST INTEG  Y EVALUAC Y CONTROL'!P12:P13</f>
        <v>Preventivo</v>
      </c>
      <c r="R18" s="3" t="str">
        <f t="array" ref="R18:R19">+'GEST INTEG  Y EVALUAC Y CONTROL'!Q12:Q13</f>
        <v>Manual</v>
      </c>
      <c r="S18" s="5">
        <f t="array" ref="S18:S19">+'GEST INTEG  Y EVALUAC Y CONTROL'!R12:R13</f>
        <v>0.4</v>
      </c>
      <c r="T18" s="3" t="str">
        <f t="array" ref="T18:T19">+'GEST INTEG  Y EVALUAC Y CONTROL'!S12:S13</f>
        <v>Documentado</v>
      </c>
      <c r="U18" s="3" t="str">
        <f t="array" ref="U18:U19">+'GEST INTEG  Y EVALUAC Y CONTROL'!T12:T13</f>
        <v>Continua</v>
      </c>
      <c r="V18" s="3" t="str">
        <f t="array" ref="V18:V19">+'GEST INTEG  Y EVALUAC Y CONTROL'!U12:U13</f>
        <v>Con registro</v>
      </c>
      <c r="W18" s="44" t="str">
        <f t="array" ref="W18:W19">+'GEST INTEG  Y EVALUAC Y CONTROL'!V12:V13</f>
        <v>Probabilidad de afectación reputacional debido a que los mecanismos de seguimiento y control, no estén articulados con los objetivos estratégicos de la entidad.</v>
      </c>
      <c r="X18" s="3" t="str">
        <f t="array" ref="X18:X19">+'GEST INTEG  Y EVALUAC Y CONTROL'!W12:W13</f>
        <v>Probabilidad Inherente</v>
      </c>
      <c r="Y18" s="5">
        <f t="array" ref="Y18:Y19">+'GEST INTEG  Y EVALUAC Y CONTROL'!X12:X13</f>
        <v>0.2</v>
      </c>
      <c r="Z18" s="3" t="str">
        <f t="array" ref="Z18:Z19">+'GEST INTEG  Y EVALUAC Y CONTROL'!Y12:Y13</f>
        <v xml:space="preserve">Control No.1
</v>
      </c>
      <c r="AA18" s="5">
        <f t="array" ref="AA18:AA19">+'GEST INTEG  Y EVALUAC Y CONTROL'!Z12:Z13</f>
        <v>0.4</v>
      </c>
      <c r="AB18" s="5">
        <f t="array" ref="AB18:AB19">+'GEST INTEG  Y EVALUAC Y CONTROL'!AA12:AA13</f>
        <v>8.0000000000000016E-2</v>
      </c>
      <c r="AC18" s="48">
        <f t="array" ref="AC18:AC19">+'GEST INTEG  Y EVALUAC Y CONTROL'!AB12:AB13</f>
        <v>0.12</v>
      </c>
      <c r="AD18" s="49">
        <f t="array" ref="AD18:AD19">+'GEST INTEG  Y EVALUAC Y CONTROL'!AC12:AC13</f>
        <v>0.6</v>
      </c>
      <c r="AE18" s="50">
        <f t="array" ref="AE18:AE19">+'GEST INTEG  Y EVALUAC Y CONTROL'!AD12:AD13</f>
        <v>0.12</v>
      </c>
      <c r="AF18" s="50">
        <f t="array" ref="AF18:AF19">+'GEST INTEG  Y EVALUAC Y CONTROL'!AE12:AE13</f>
        <v>0.6</v>
      </c>
      <c r="AG18" s="51" t="str">
        <f t="array" ref="AG18:AG19">+'GEST INTEG  Y EVALUAC Y CONTROL'!AF12:AF13</f>
        <v>Moderado</v>
      </c>
      <c r="AH18" s="52" t="str">
        <f t="array" ref="AH18:AH19">+'GEST INTEG  Y EVALUAC Y CONTROL'!AG12:AG13</f>
        <v>Asumir el riesgo, Reducir el riesgo</v>
      </c>
      <c r="AI18" s="31" t="str">
        <f t="array" ref="AI18:AI19">+'GEST INTEG  Y EVALUAC Y CONTROL'!AH12:AH13</f>
        <v>Ejecución de auditorias  y socialización de informe con recomendaciones y observaciones</v>
      </c>
      <c r="AJ18" s="31" t="str">
        <f t="array" ref="AJ18:AJ19">+'GEST INTEG  Y EVALUAC Y CONTROL'!AI12:AI13</f>
        <v>Líder del proceso de calidad</v>
      </c>
      <c r="AK18" s="47">
        <f t="array" ref="AK18:AK19">+'GEST INTEG  Y EVALUAC Y CONTROL'!AJ12:AJ13</f>
        <v>45748</v>
      </c>
      <c r="AL18" s="93">
        <f t="array" ref="AL18:AL19">+'GEST INTEG  Y EVALUAC Y CONTROL'!AK12:AK13</f>
        <v>0</v>
      </c>
      <c r="AM18" s="94" t="str">
        <f t="array" ref="AM18:AM19">+'GEST INTEG  Y EVALUAC Y CONTROL'!AL12:AL13</f>
        <v>Semestral</v>
      </c>
      <c r="AN18" s="94">
        <f t="array" ref="AN18:AN19">+'GEST INTEG  Y EVALUAC Y CONTROL'!AM12:AM13</f>
        <v>0</v>
      </c>
    </row>
    <row r="19" spans="1:40" ht="77.25" customHeight="1" x14ac:dyDescent="0.25">
      <c r="A19" s="107"/>
      <c r="B19" s="30">
        <v>0</v>
      </c>
      <c r="C19" s="30">
        <v>0</v>
      </c>
      <c r="D19" s="30">
        <v>0</v>
      </c>
      <c r="E19" s="30">
        <v>0</v>
      </c>
      <c r="F19" s="30">
        <v>0</v>
      </c>
      <c r="G19" s="30">
        <v>0</v>
      </c>
      <c r="H19" s="30">
        <v>0</v>
      </c>
      <c r="I19" s="30">
        <v>0</v>
      </c>
      <c r="J19" s="30">
        <v>0</v>
      </c>
      <c r="K19" s="30">
        <v>0</v>
      </c>
      <c r="L19" s="30">
        <v>0</v>
      </c>
      <c r="M19" s="30">
        <v>0</v>
      </c>
      <c r="N19" s="30">
        <v>0</v>
      </c>
      <c r="O19" s="3" t="str">
        <v xml:space="preserve">Control No.2
</v>
      </c>
      <c r="P19" s="4" t="str">
        <v>Realizar seguimiento a planes de mejoramiento de resultados de auditorías internas SGC</v>
      </c>
      <c r="Q19" s="3" t="str">
        <v>Preventivo</v>
      </c>
      <c r="R19" s="3" t="str">
        <v>Manual</v>
      </c>
      <c r="S19" s="5">
        <v>0.4</v>
      </c>
      <c r="T19" s="3" t="str">
        <v>Documentado</v>
      </c>
      <c r="U19" s="3" t="str">
        <v>Continua</v>
      </c>
      <c r="V19" s="3" t="str">
        <v>Con registro</v>
      </c>
      <c r="W19" s="30">
        <v>0</v>
      </c>
      <c r="X19" s="3" t="str">
        <v>Impacto Inherente</v>
      </c>
      <c r="Y19" s="5">
        <v>0.6</v>
      </c>
      <c r="Z19" s="3" t="str">
        <v xml:space="preserve">Control No.2
</v>
      </c>
      <c r="AA19" s="5">
        <v>0.4</v>
      </c>
      <c r="AB19" s="5">
        <v>0.24</v>
      </c>
      <c r="AC19" s="30">
        <v>0</v>
      </c>
      <c r="AD19" s="30">
        <v>0</v>
      </c>
      <c r="AE19" s="30">
        <v>0</v>
      </c>
      <c r="AF19" s="30">
        <v>0</v>
      </c>
      <c r="AG19" s="30">
        <v>0</v>
      </c>
      <c r="AH19" s="30">
        <v>0</v>
      </c>
      <c r="AI19" s="30">
        <v>0</v>
      </c>
      <c r="AJ19" s="30">
        <v>0</v>
      </c>
      <c r="AK19" s="30">
        <v>0</v>
      </c>
      <c r="AL19" s="30">
        <v>0</v>
      </c>
      <c r="AM19" s="30">
        <v>0</v>
      </c>
      <c r="AN19" s="30">
        <v>0</v>
      </c>
    </row>
    <row r="20" spans="1:40" ht="63" customHeight="1" x14ac:dyDescent="0.25">
      <c r="A20" s="107"/>
      <c r="B20" s="43">
        <f t="array" ref="B20:B21">+'GEST INTEG  Y EVALUAC Y CONTROL'!A14:A15</f>
        <v>3</v>
      </c>
      <c r="C20" s="44" t="str">
        <f t="array" ref="C20:C21">+'GEST INTEG  Y EVALUAC Y CONTROL'!B14:B15</f>
        <v>Reputacional</v>
      </c>
      <c r="D20" s="44" t="str">
        <f t="array" ref="D20:D21">+'GEST INTEG  Y EVALUAC Y CONTROL'!C14:C15</f>
        <v>Incumplimiento en entrega de informes y reportes internos y externos de carácter normativo</v>
      </c>
      <c r="E20" s="44" t="str">
        <f t="array" ref="E20:E21">+'GEST INTEG  Y EVALUAC Y CONTROL'!D14:D15</f>
        <v>cambios de regulación, falta de oportunidad en el diligenciamiento de informes o reportes por parte del funcionario e inoportunidad en la entrega de información por parte de los procesos internos de la entidad</v>
      </c>
      <c r="F20" s="44" t="str">
        <f t="array" ref="F20:F21">+'GEST INTEG  Y EVALUAC Y CONTROL'!E14:E15</f>
        <v>Posibilidad de afectación reputacional por hallazgos generados por los organismos de control y/o notificaciones de entidades externas debido a la presentación de los informes de ley por fuera de los términos</v>
      </c>
      <c r="G20" s="44" t="str">
        <f t="array" ref="G20:G21">+'GEST INTEG  Y EVALUAC Y CONTROL'!F14:F15</f>
        <v>Gestión</v>
      </c>
      <c r="H20" s="44" t="str">
        <f t="array" ref="H20:H21">+'GEST INTEG  Y EVALUAC Y CONTROL'!G14:G15</f>
        <v>Ejecución y administración de procesos</v>
      </c>
      <c r="I20" s="44" t="str">
        <f t="array" ref="I20:I21">+'GEST INTEG  Y EVALUAC Y CONTROL'!H14:H15</f>
        <v>Máximo 2 por año</v>
      </c>
      <c r="J20" s="31" t="str">
        <f t="array" ref="J20:J21">+'GEST INTEG  Y EVALUAC Y CONTROL'!I14:I15</f>
        <v>Muy baja</v>
      </c>
      <c r="K20" s="50">
        <f t="array" ref="K20:K21">+'GEST INTEG  Y EVALUAC Y CONTROL'!J14:J15</f>
        <v>0.2</v>
      </c>
      <c r="L20" s="31" t="str">
        <f t="array" ref="L20:L21">+'GEST INTEG  Y EVALUAC Y CONTROL'!K14:K15</f>
        <v>Moderado</v>
      </c>
      <c r="M20" s="50">
        <f t="array" ref="M20:M21">+'GEST INTEG  Y EVALUAC Y CONTROL'!L14:L15</f>
        <v>0.6</v>
      </c>
      <c r="N20" s="51" t="str">
        <f t="array" ref="N20:N21">+'GEST INTEG  Y EVALUAC Y CONTROL'!M14:M15</f>
        <v>Moderado</v>
      </c>
      <c r="O20" s="3" t="str">
        <f t="array" ref="O20:O21">+'GEST INTEG  Y EVALUAC Y CONTROL'!N14:N15</f>
        <v xml:space="preserve">Control No.1
</v>
      </c>
      <c r="P20" s="4" t="str">
        <f t="array" ref="P20:P21">+'GEST INTEG  Y EVALUAC Y CONTROL'!O14:O15</f>
        <v>La asesora de control interno revisa mensualmente el tablero de control de informes del plan anual de autoría y seguimientos de ley, con el fin de asegurar la presentación en los tiempos correspondientes</v>
      </c>
      <c r="Q20" s="3" t="str">
        <f t="array" ref="Q20:Q21">+'GEST INTEG  Y EVALUAC Y CONTROL'!P14:P15</f>
        <v>Preventivo</v>
      </c>
      <c r="R20" s="3" t="str">
        <f t="array" ref="R20:R21">+'GEST INTEG  Y EVALUAC Y CONTROL'!Q14:Q15</f>
        <v>Manual</v>
      </c>
      <c r="S20" s="5">
        <f t="array" ref="S20:S21">+'GEST INTEG  Y EVALUAC Y CONTROL'!R14:R15</f>
        <v>0.4</v>
      </c>
      <c r="T20" s="3" t="str">
        <f t="array" ref="T20:T21">+'GEST INTEG  Y EVALUAC Y CONTROL'!S14:S15</f>
        <v>Documentado</v>
      </c>
      <c r="U20" s="3" t="str">
        <f t="array" ref="U20:U21">+'GEST INTEG  Y EVALUAC Y CONTROL'!T14:T15</f>
        <v>Continua</v>
      </c>
      <c r="V20" s="3" t="str">
        <f t="array" ref="V20:V21">+'GEST INTEG  Y EVALUAC Y CONTROL'!U14:U15</f>
        <v>Con registro</v>
      </c>
      <c r="W20" s="44" t="str">
        <f t="array" ref="W20:W21">+'GEST INTEG  Y EVALUAC Y CONTROL'!V14:V15</f>
        <v>Posibilidad de afectación reputacional por hallazgos generados por los organismos de control y/o notificaciones de entidades externas debido a la presentación de los informes de ley por fuera de los términos</v>
      </c>
      <c r="X20" s="3" t="str">
        <f t="array" ref="X20:X21">+'GEST INTEG  Y EVALUAC Y CONTROL'!W14:W15</f>
        <v>Probabilidad Inherente</v>
      </c>
      <c r="Y20" s="5">
        <f t="array" ref="Y20:Y21">+'GEST INTEG  Y EVALUAC Y CONTROL'!X14:X15</f>
        <v>0.2</v>
      </c>
      <c r="Z20" s="3" t="str">
        <f t="array" ref="Z20:Z21">+'GEST INTEG  Y EVALUAC Y CONTROL'!Y14:Y15</f>
        <v xml:space="preserve">Control No.1
</v>
      </c>
      <c r="AA20" s="5">
        <f t="array" ref="AA20:AA21">+'GEST INTEG  Y EVALUAC Y CONTROL'!Z14:Z15</f>
        <v>0.4</v>
      </c>
      <c r="AB20" s="5">
        <f t="array" ref="AB20:AB21">+'GEST INTEG  Y EVALUAC Y CONTROL'!AA14:AA15</f>
        <v>8.0000000000000016E-2</v>
      </c>
      <c r="AC20" s="48">
        <f t="array" ref="AC20:AC21">+'GEST INTEG  Y EVALUAC Y CONTROL'!AB14:AB15</f>
        <v>0.12</v>
      </c>
      <c r="AD20" s="49">
        <f t="array" ref="AD20:AD21">+'GEST INTEG  Y EVALUAC Y CONTROL'!AC14:AC15</f>
        <v>0.6</v>
      </c>
      <c r="AE20" s="50">
        <f t="array" ref="AE20:AE21">+'GEST INTEG  Y EVALUAC Y CONTROL'!AD14:AD15</f>
        <v>0.12</v>
      </c>
      <c r="AF20" s="50">
        <f t="array" ref="AF20:AF21">+'GEST INTEG  Y EVALUAC Y CONTROL'!AE14:AE15</f>
        <v>0.6</v>
      </c>
      <c r="AG20" s="51" t="str">
        <f t="array" ref="AG20:AG21">+'GEST INTEG  Y EVALUAC Y CONTROL'!AF14:AF15</f>
        <v>Moderado</v>
      </c>
      <c r="AH20" s="52" t="str">
        <f t="array" ref="AH20:AH21">+'GEST INTEG  Y EVALUAC Y CONTROL'!AG14:AG15</f>
        <v>Asumir el riesgo, Reducir el riesgo</v>
      </c>
      <c r="AI20" s="31" t="str">
        <f t="array" ref="AI20:AI21">+'GEST INTEG  Y EVALUAC Y CONTROL'!AH14:AH15</f>
        <v>Consolida y actualiza semanalmente la matriz de seguimiento a los informes del plan anual de auditoría, verificando fechas de vencimiento y responsables, para facilitar la revisión oportuna por parte de la asesora de control interno.</v>
      </c>
      <c r="AJ20" s="31" t="str">
        <f t="array" ref="AJ20:AJ21">+'GEST INTEG  Y EVALUAC Y CONTROL'!AI14:AI15</f>
        <v>Asesora de Control Interno</v>
      </c>
      <c r="AK20" s="47">
        <f t="array" ref="AK20:AK21">+'GEST INTEG  Y EVALUAC Y CONTROL'!AJ14:AJ15</f>
        <v>45748</v>
      </c>
      <c r="AL20" s="93">
        <f t="array" ref="AL20:AL21">+'GEST INTEG  Y EVALUAC Y CONTROL'!AK14:AK15</f>
        <v>0</v>
      </c>
      <c r="AM20" s="94" t="str">
        <f t="array" ref="AM20:AM21">+'GEST INTEG  Y EVALUAC Y CONTROL'!AL14:AL15</f>
        <v>Semestral</v>
      </c>
      <c r="AN20" s="94">
        <f t="array" ref="AN20:AN21">+'GEST INTEG  Y EVALUAC Y CONTROL'!AM14:AM15</f>
        <v>0</v>
      </c>
    </row>
    <row r="21" spans="1:40" ht="77.25" customHeight="1" x14ac:dyDescent="0.25">
      <c r="A21" s="107"/>
      <c r="B21" s="30">
        <v>0</v>
      </c>
      <c r="C21" s="30">
        <v>0</v>
      </c>
      <c r="D21" s="30">
        <v>0</v>
      </c>
      <c r="E21" s="30">
        <v>0</v>
      </c>
      <c r="F21" s="30">
        <v>0</v>
      </c>
      <c r="G21" s="30">
        <v>0</v>
      </c>
      <c r="H21" s="30">
        <v>0</v>
      </c>
      <c r="I21" s="30">
        <v>0</v>
      </c>
      <c r="J21" s="30">
        <v>0</v>
      </c>
      <c r="K21" s="30">
        <v>0</v>
      </c>
      <c r="L21" s="30">
        <v>0</v>
      </c>
      <c r="M21" s="30">
        <v>0</v>
      </c>
      <c r="N21" s="30">
        <v>0</v>
      </c>
      <c r="O21" s="3" t="str">
        <v xml:space="preserve">Control No.2
</v>
      </c>
      <c r="P21" s="4" t="str">
        <v>La asesora de control interno proyecta las comunicaciones internas o externas que soportan el envío de los informes correspondientes</v>
      </c>
      <c r="Q21" s="3" t="str">
        <v>Preventivo</v>
      </c>
      <c r="R21" s="3" t="str">
        <v>Manual</v>
      </c>
      <c r="S21" s="5">
        <v>0.4</v>
      </c>
      <c r="T21" s="3" t="str">
        <v>Documentado</v>
      </c>
      <c r="U21" s="3" t="str">
        <v>Continua</v>
      </c>
      <c r="V21" s="3" t="str">
        <v>Con registro</v>
      </c>
      <c r="W21" s="30">
        <v>0</v>
      </c>
      <c r="X21" s="3" t="str">
        <v>Impacto Inherente</v>
      </c>
      <c r="Y21" s="5">
        <v>0.6</v>
      </c>
      <c r="Z21" s="3" t="str">
        <v xml:space="preserve">Control No.2
</v>
      </c>
      <c r="AA21" s="5">
        <v>0.4</v>
      </c>
      <c r="AB21" s="5">
        <v>0.24</v>
      </c>
      <c r="AC21" s="30">
        <v>0</v>
      </c>
      <c r="AD21" s="30">
        <v>0</v>
      </c>
      <c r="AE21" s="30">
        <v>0</v>
      </c>
      <c r="AF21" s="30">
        <v>0</v>
      </c>
      <c r="AG21" s="30">
        <v>0</v>
      </c>
      <c r="AH21" s="30">
        <v>0</v>
      </c>
      <c r="AI21" s="30">
        <v>0</v>
      </c>
      <c r="AJ21" s="30">
        <v>0</v>
      </c>
      <c r="AK21" s="30">
        <v>0</v>
      </c>
      <c r="AL21" s="30">
        <v>0</v>
      </c>
      <c r="AM21" s="30">
        <v>0</v>
      </c>
      <c r="AN21" s="30">
        <v>0</v>
      </c>
    </row>
    <row r="22" spans="1:40" ht="129.75" customHeight="1" x14ac:dyDescent="0.25">
      <c r="A22" s="107"/>
      <c r="B22" s="43">
        <f t="array" ref="B22:B23">+'GEST INTEG  Y EVALUAC Y CONTROL'!A16:A17</f>
        <v>4</v>
      </c>
      <c r="C22" s="44" t="str">
        <f t="array" ref="C22:C23">+'GEST INTEG  Y EVALUAC Y CONTROL'!B16:B17</f>
        <v>Reputacional</v>
      </c>
      <c r="D22" s="44" t="str">
        <f t="array" ref="D22:D23">+'GEST INTEG  Y EVALUAC Y CONTROL'!C16:C17</f>
        <v>Inoportuno seguimiento a la gestión de los Planes de Mejoramiento interno y externo</v>
      </c>
      <c r="E22" s="44" t="str">
        <f t="array" ref="E22:E23">+'GEST INTEG  Y EVALUAC Y CONTROL'!D16:D17</f>
        <v>Falta de control en los planes suscritos, falta de personal para dar cobertura a la evaluación de todos los procesos</v>
      </c>
      <c r="F22" s="44" t="str">
        <f t="array" ref="F22:F23">+'GEST INTEG  Y EVALUAC Y CONTROL'!E16:E17</f>
        <v>Posibilidad de afectación reputacional por inoportuno seguimiento a la gestión de los planes de mejoramiento interno y externo, debido a falta de control en los planes suscritos y/o por falta de continuidad en el personal responsable de ejecutar las acciones de mejora</v>
      </c>
      <c r="G22" s="44" t="str">
        <f t="array" ref="G22:G23">+'GEST INTEG  Y EVALUAC Y CONTROL'!F16:F17</f>
        <v>Gestión</v>
      </c>
      <c r="H22" s="44" t="str">
        <f t="array" ref="H22:H23">+'GEST INTEG  Y EVALUAC Y CONTROL'!G16:G17</f>
        <v>Ejecución y administración de procesos</v>
      </c>
      <c r="I22" s="44" t="str">
        <f t="array" ref="I22:I23">+'GEST INTEG  Y EVALUAC Y CONTROL'!H16:H17</f>
        <v>Máximo 2 por año</v>
      </c>
      <c r="J22" s="31" t="str">
        <f t="array" ref="J22:J23">+'GEST INTEG  Y EVALUAC Y CONTROL'!I16:I17</f>
        <v>Muy baja</v>
      </c>
      <c r="K22" s="50">
        <f t="array" ref="K22:K23">+'GEST INTEG  Y EVALUAC Y CONTROL'!J16:J17</f>
        <v>0.2</v>
      </c>
      <c r="L22" s="31" t="str">
        <f t="array" ref="L22:L23">+'GEST INTEG  Y EVALUAC Y CONTROL'!K16:K17</f>
        <v>Moderado</v>
      </c>
      <c r="M22" s="50">
        <f t="array" ref="M22:M23">+'GEST INTEG  Y EVALUAC Y CONTROL'!L16:L17</f>
        <v>0.6</v>
      </c>
      <c r="N22" s="51" t="str">
        <f t="array" ref="N22:N23">+'GEST INTEG  Y EVALUAC Y CONTROL'!M16:M17</f>
        <v>Moderado</v>
      </c>
      <c r="O22" s="3" t="str">
        <f t="array" ref="O22:O23">+'GEST INTEG  Y EVALUAC Y CONTROL'!N16:N17</f>
        <v xml:space="preserve">Control No.1
</v>
      </c>
      <c r="P22" s="4" t="str">
        <f t="array" ref="P22:P23">+'GEST INTEG  Y EVALUAC Y CONTROL'!O16:O17</f>
        <v>La asesora de control interno verifica en el plan anual de auditorías y seguimientos, los planes de mejoramiento próximos a realizar seguimiento con el fin de informar a los responsables de los procesos el alistamiento y la oportuna entrega de las evidencias,</v>
      </c>
      <c r="Q22" s="3" t="str">
        <f t="array" ref="Q22:Q23">+'GEST INTEG  Y EVALUAC Y CONTROL'!P16:P17</f>
        <v>Preventivo</v>
      </c>
      <c r="R22" s="3" t="str">
        <f t="array" ref="R22:R23">+'GEST INTEG  Y EVALUAC Y CONTROL'!Q16:Q17</f>
        <v>Manual</v>
      </c>
      <c r="S22" s="5">
        <f t="array" ref="S22:S23">+'GEST INTEG  Y EVALUAC Y CONTROL'!R16:R17</f>
        <v>0.4</v>
      </c>
      <c r="T22" s="3" t="str">
        <f t="array" ref="T22:T23">+'GEST INTEG  Y EVALUAC Y CONTROL'!S16:S17</f>
        <v>Documentado</v>
      </c>
      <c r="U22" s="3" t="str">
        <f t="array" ref="U22:U23">+'GEST INTEG  Y EVALUAC Y CONTROL'!T16:T17</f>
        <v>Continua</v>
      </c>
      <c r="V22" s="3" t="str">
        <f t="array" ref="V22:V23">+'GEST INTEG  Y EVALUAC Y CONTROL'!U16:U17</f>
        <v>Con registro</v>
      </c>
      <c r="W22" s="44" t="str">
        <f t="array" ref="W22:W23">+'GEST INTEG  Y EVALUAC Y CONTROL'!V16:V17</f>
        <v>Posibilidad de afectación reputacional por inoportuno seguimiento a la gestión de los planes de mejoramiento interno y externo, debido a falta de control en los planes suscritos y/o por falta de continuidad en el personal responsable de ejecutar las acciones de mejora</v>
      </c>
      <c r="X22" s="3" t="str">
        <f t="array" ref="X22:X23">+'GEST INTEG  Y EVALUAC Y CONTROL'!W16:W17</f>
        <v>Probabilidad Inherente</v>
      </c>
      <c r="Y22" s="5">
        <f t="array" ref="Y22:Y23">+'GEST INTEG  Y EVALUAC Y CONTROL'!X16:X17</f>
        <v>0.2</v>
      </c>
      <c r="Z22" s="3" t="str">
        <f t="array" ref="Z22:Z23">+'GEST INTEG  Y EVALUAC Y CONTROL'!Y16:Y17</f>
        <v xml:space="preserve">Control No.1
</v>
      </c>
      <c r="AA22" s="5">
        <f t="array" ref="AA22:AA23">+'GEST INTEG  Y EVALUAC Y CONTROL'!Z16:Z17</f>
        <v>0.4</v>
      </c>
      <c r="AB22" s="5">
        <f t="array" ref="AB22:AB23">+'GEST INTEG  Y EVALUAC Y CONTROL'!AA16:AA17</f>
        <v>8.0000000000000016E-2</v>
      </c>
      <c r="AC22" s="48">
        <f t="array" ref="AC22:AC23">+'GEST INTEG  Y EVALUAC Y CONTROL'!AB16:AB17</f>
        <v>0.12</v>
      </c>
      <c r="AD22" s="49">
        <f t="array" ref="AD22:AD23">+'GEST INTEG  Y EVALUAC Y CONTROL'!AC16:AC17</f>
        <v>0.6</v>
      </c>
      <c r="AE22" s="50">
        <f t="array" ref="AE22:AE23">+'GEST INTEG  Y EVALUAC Y CONTROL'!AD16:AD17</f>
        <v>0.12</v>
      </c>
      <c r="AF22" s="50">
        <f t="array" ref="AF22:AF23">+'GEST INTEG  Y EVALUAC Y CONTROL'!AE16:AE17</f>
        <v>0.6</v>
      </c>
      <c r="AG22" s="51" t="str">
        <f t="array" ref="AG22:AG23">+'GEST INTEG  Y EVALUAC Y CONTROL'!AF16:AF17</f>
        <v>Moderado</v>
      </c>
      <c r="AH22" s="52" t="str">
        <f t="array" ref="AH22:AH23">+'GEST INTEG  Y EVALUAC Y CONTROL'!AG16:AG17</f>
        <v>Asumir el riesgo, Reducir el riesgo</v>
      </c>
      <c r="AI22" s="31" t="str">
        <f t="array" ref="AI22:AI23">+'GEST INTEG  Y EVALUAC Y CONTROL'!AH16:AH17</f>
        <v>Actualizar el cronograma de seguimientos a planes de mejoramiento, incluyendo responsables, fechas clave y estado de las evidencias, para facilitar la notificación oportuna a los líderes de proceso y asegurar el cumplimiento de los compromisos establecidos.</v>
      </c>
      <c r="AJ22" s="31" t="str">
        <f t="array" ref="AJ22:AJ23">+'GEST INTEG  Y EVALUAC Y CONTROL'!AI16:AI17</f>
        <v>Asesora de Control Interno</v>
      </c>
      <c r="AK22" s="47">
        <f t="array" ref="AK22:AK23">+'GEST INTEG  Y EVALUAC Y CONTROL'!AJ16:AJ17</f>
        <v>45748</v>
      </c>
      <c r="AL22" s="93">
        <f t="array" ref="AL22:AL23">+'GEST INTEG  Y EVALUAC Y CONTROL'!AK16:AK17</f>
        <v>0</v>
      </c>
      <c r="AM22" s="94" t="str">
        <f t="array" ref="AM22:AM23">+'GEST INTEG  Y EVALUAC Y CONTROL'!AL16:AL17</f>
        <v>Semestral</v>
      </c>
      <c r="AN22" s="94">
        <f t="array" ref="AN22:AN23">+'GEST INTEG  Y EVALUAC Y CONTROL'!AM16:AM17</f>
        <v>0</v>
      </c>
    </row>
    <row r="23" spans="1:40" ht="96" customHeight="1" x14ac:dyDescent="0.25">
      <c r="A23" s="30"/>
      <c r="B23" s="30">
        <v>0</v>
      </c>
      <c r="C23" s="30">
        <v>0</v>
      </c>
      <c r="D23" s="30">
        <v>0</v>
      </c>
      <c r="E23" s="30">
        <v>0</v>
      </c>
      <c r="F23" s="30">
        <v>0</v>
      </c>
      <c r="G23" s="30">
        <v>0</v>
      </c>
      <c r="H23" s="30">
        <v>0</v>
      </c>
      <c r="I23" s="30">
        <v>0</v>
      </c>
      <c r="J23" s="30">
        <v>0</v>
      </c>
      <c r="K23" s="30">
        <v>0</v>
      </c>
      <c r="L23" s="30">
        <v>0</v>
      </c>
      <c r="M23" s="30">
        <v>0</v>
      </c>
      <c r="N23" s="30">
        <v>0</v>
      </c>
      <c r="O23" s="23" t="str">
        <v xml:space="preserve">Control No.2
</v>
      </c>
      <c r="P23" s="24" t="str">
        <v>Diligenciamiento de formatos de seguimientos a planes de mejoramiento de auditorías internas de gestión y externas con Contraloría Municipal y con Contraloría General</v>
      </c>
      <c r="Q23" s="23" t="str">
        <v>Preventivo</v>
      </c>
      <c r="R23" s="23" t="str">
        <v>Manual</v>
      </c>
      <c r="S23" s="25">
        <v>0.4</v>
      </c>
      <c r="T23" s="23" t="str">
        <v>Documentado</v>
      </c>
      <c r="U23" s="23" t="str">
        <v>Continua</v>
      </c>
      <c r="V23" s="23" t="str">
        <v>Con registro</v>
      </c>
      <c r="W23" s="30">
        <v>0</v>
      </c>
      <c r="X23" s="23" t="str">
        <v>Impacto Inherente</v>
      </c>
      <c r="Y23" s="25">
        <v>0.6</v>
      </c>
      <c r="Z23" s="23" t="str">
        <v xml:space="preserve">Control No.2
</v>
      </c>
      <c r="AA23" s="25">
        <v>0.4</v>
      </c>
      <c r="AB23" s="25">
        <v>0.24</v>
      </c>
      <c r="AC23" s="30">
        <v>0</v>
      </c>
      <c r="AD23" s="30">
        <v>0</v>
      </c>
      <c r="AE23" s="30">
        <v>0</v>
      </c>
      <c r="AF23" s="30">
        <v>0</v>
      </c>
      <c r="AG23" s="30">
        <v>0</v>
      </c>
      <c r="AH23" s="30">
        <v>0</v>
      </c>
      <c r="AI23" s="30">
        <v>0</v>
      </c>
      <c r="AJ23" s="30">
        <v>0</v>
      </c>
      <c r="AK23" s="30">
        <v>0</v>
      </c>
      <c r="AL23" s="30">
        <v>0</v>
      </c>
      <c r="AM23" s="30">
        <v>0</v>
      </c>
      <c r="AN23" s="30">
        <v>0</v>
      </c>
    </row>
    <row r="24" spans="1:40" ht="66" customHeight="1" x14ac:dyDescent="0.25">
      <c r="A24" s="114" t="str">
        <f>+'GESTION ESCENARIOS'!$C$4</f>
        <v>ESCENARIOS</v>
      </c>
      <c r="B24" s="105">
        <f>+'GESTION ESCENARIOS'!A10</f>
        <v>1</v>
      </c>
      <c r="C24" s="104" t="str">
        <f>+'GESTION ESCENARIOS'!B10</f>
        <v>Reputacional, Económico</v>
      </c>
      <c r="D24" s="104" t="str">
        <f>+'GESTION ESCENARIOS'!C10</f>
        <v xml:space="preserve">Falta de sentido de pertenencia institucional y deficiencias en los controles de entrada y salida de inventarios.
</v>
      </c>
      <c r="E24" s="104" t="str">
        <f>+'GESTION ESCENARIOS'!D10</f>
        <v xml:space="preserve">Débil control sobre el préstamo, acceso y consumo de inventarios y materiales, lo que genera riesgos en la gestión de recursos.
</v>
      </c>
      <c r="F24" s="104" t="str">
        <f>+'GESTION ESCENARIOS'!E10</f>
        <v>Probabilidad de afectación reputacional y económica debido al uso de inventarios o personal con uso lucrativo para terceros, funcionarios o contratistas de la entidad.</v>
      </c>
      <c r="G24" s="104" t="str">
        <f>+'GESTION ESCENARIOS'!F10</f>
        <v>Corrupción</v>
      </c>
      <c r="H24" s="104" t="str">
        <f>+'GESTION ESCENARIOS'!G10</f>
        <v>Fraude Interno</v>
      </c>
      <c r="I24" s="104" t="str">
        <f>+'GESTION ESCENARIOS'!H10</f>
        <v>3 a 24 veces por año</v>
      </c>
      <c r="J24" s="95" t="str">
        <f>+'GESTION ESCENARIOS'!I10</f>
        <v>Baja</v>
      </c>
      <c r="K24" s="102">
        <f>+'GESTION ESCENARIOS'!J10</f>
        <v>0.4</v>
      </c>
      <c r="L24" s="95" t="str">
        <f>+'GESTION ESCENARIOS'!K10</f>
        <v>Catastrófico</v>
      </c>
      <c r="M24" s="102">
        <f>+'GESTION ESCENARIOS'!L10</f>
        <v>1</v>
      </c>
      <c r="N24" s="103" t="str">
        <f>+'GESTION ESCENARIOS'!M10</f>
        <v>Extremo</v>
      </c>
      <c r="O24" s="20" t="str">
        <f>+'GESTION ESCENARIOS'!N10</f>
        <v xml:space="preserve">Control No.1
</v>
      </c>
      <c r="P24" s="21" t="str">
        <f>+'GESTION ESCENARIOS'!O10</f>
        <v>Implementación de procedimientos y protocolos para el ingreso, consumo y almacenamiento de inventarios.</v>
      </c>
      <c r="Q24" s="20" t="str">
        <f>+'GESTION ESCENARIOS'!P10</f>
        <v>Preventivo</v>
      </c>
      <c r="R24" s="20" t="str">
        <f>+'GESTION ESCENARIOS'!Q10</f>
        <v>Manual</v>
      </c>
      <c r="S24" s="22">
        <f>+'GESTION ESCENARIOS'!R10</f>
        <v>0.4</v>
      </c>
      <c r="T24" s="20" t="str">
        <f>+'GESTION ESCENARIOS'!S10</f>
        <v>Documentado</v>
      </c>
      <c r="U24" s="20" t="str">
        <f>+'GESTION ESCENARIOS'!T10</f>
        <v>Continua</v>
      </c>
      <c r="V24" s="20" t="str">
        <f>+'GESTION ESCENARIOS'!U10</f>
        <v>Con registro</v>
      </c>
      <c r="W24" s="104" t="str">
        <f>+'GESTION ESCENARIOS'!V10</f>
        <v>Probabilidad de afectación reputacional y económica debido al uso de inventarios o personal con uso lucrativo para terceros, funcionarios o contratistas de la entidad.</v>
      </c>
      <c r="X24" s="20" t="str">
        <f>+'GESTION ESCENARIOS'!W10</f>
        <v>Probabilidad Inherente</v>
      </c>
      <c r="Y24" s="22">
        <f>+'GESTION ESCENARIOS'!X10</f>
        <v>0.4</v>
      </c>
      <c r="Z24" s="20" t="str">
        <f>+'GESTION ESCENARIOS'!Y10</f>
        <v xml:space="preserve">Control No.1
</v>
      </c>
      <c r="AA24" s="22">
        <f>+'GESTION ESCENARIOS'!Z10</f>
        <v>0.4</v>
      </c>
      <c r="AB24" s="22">
        <f>+'GESTION ESCENARIOS'!AA10</f>
        <v>0.16000000000000003</v>
      </c>
      <c r="AC24" s="100">
        <f>+'GESTION ESCENARIOS'!AB10</f>
        <v>0.24</v>
      </c>
      <c r="AD24" s="101">
        <f>+'GESTION ESCENARIOS'!AC10</f>
        <v>0.75</v>
      </c>
      <c r="AE24" s="102">
        <f>+'GESTION ESCENARIOS'!AD10</f>
        <v>0.24</v>
      </c>
      <c r="AF24" s="102">
        <f>+'GESTION ESCENARIOS'!AE10</f>
        <v>0.75</v>
      </c>
      <c r="AG24" s="103" t="str">
        <f>+'GESTION ESCENARIOS'!AF10</f>
        <v>Alto</v>
      </c>
      <c r="AH24" s="97" t="str">
        <f>+'GESTION ESCENARIOS'!AG10</f>
        <v>Evitar, compartir o transferir</v>
      </c>
      <c r="AI24" s="95" t="str">
        <f>+'GESTION ESCENARIOS'!AH10</f>
        <v xml:space="preserve">Revisiòn y avances de la implementaciòn de controles, actualización de procedimientos </v>
      </c>
      <c r="AJ24" s="95" t="str">
        <f>+'GESTION ESCENARIOS'!AI10</f>
        <v>Subdirector Administrativo y Financier- Líderes de procesos de infraestructura y almacén</v>
      </c>
      <c r="AK24" s="96">
        <f>+'GESTION ESCENARIOS'!AJ10</f>
        <v>45748</v>
      </c>
      <c r="AL24" s="98" t="str">
        <f>+'GESTION ESCENARIOS'!AK10</f>
        <v>SEMESTRAL</v>
      </c>
      <c r="AM24" s="99">
        <f>+'GESTION ESCENARIOS'!AL10</f>
        <v>0</v>
      </c>
      <c r="AN24" s="99">
        <f>+'GESTION ESCENARIOS'!AM10</f>
        <v>0</v>
      </c>
    </row>
    <row r="25" spans="1:40" ht="72" customHeight="1" x14ac:dyDescent="0.25">
      <c r="A25" s="107"/>
      <c r="B25" s="30"/>
      <c r="C25" s="30"/>
      <c r="D25" s="30"/>
      <c r="E25" s="30"/>
      <c r="F25" s="30"/>
      <c r="G25" s="30"/>
      <c r="H25" s="30"/>
      <c r="I25" s="30"/>
      <c r="J25" s="30"/>
      <c r="K25" s="30"/>
      <c r="L25" s="30"/>
      <c r="M25" s="30"/>
      <c r="N25" s="30"/>
      <c r="O25" s="3" t="str">
        <f>+'GESTION ESCENARIOS'!N11</f>
        <v xml:space="preserve">Control No.2
</v>
      </c>
      <c r="P25" s="4" t="str">
        <f>+'GESTION ESCENARIOS'!O11</f>
        <v>Monitoreo y control de existencias y sobrantes en obras y almacenes del IMRD.</v>
      </c>
      <c r="Q25" s="3" t="str">
        <f>+'GESTION ESCENARIOS'!P11</f>
        <v>Correctivo</v>
      </c>
      <c r="R25" s="3" t="str">
        <f>+'GESTION ESCENARIOS'!Q11</f>
        <v>Manual</v>
      </c>
      <c r="S25" s="5">
        <f>+'GESTION ESCENARIOS'!R11</f>
        <v>0.25</v>
      </c>
      <c r="T25" s="3" t="str">
        <f>+'GESTION ESCENARIOS'!S11</f>
        <v>Documentado</v>
      </c>
      <c r="U25" s="3" t="str">
        <f>+'GESTION ESCENARIOS'!T11</f>
        <v>Aleatoria</v>
      </c>
      <c r="V25" s="3" t="str">
        <f>+'GESTION ESCENARIOS'!U11</f>
        <v>Con registro</v>
      </c>
      <c r="W25" s="30"/>
      <c r="X25" s="3" t="str">
        <f>+'GESTION ESCENARIOS'!W11</f>
        <v>Impacto Inherente</v>
      </c>
      <c r="Y25" s="5">
        <f>+'GESTION ESCENARIOS'!X11</f>
        <v>1</v>
      </c>
      <c r="Z25" s="3" t="str">
        <f>+'GESTION ESCENARIOS'!Y11</f>
        <v xml:space="preserve">Control No.2
</v>
      </c>
      <c r="AA25" s="5">
        <f>+'GESTION ESCENARIOS'!Z11</f>
        <v>0.25</v>
      </c>
      <c r="AB25" s="5">
        <f>+'GESTION ESCENARIOS'!AA11</f>
        <v>0.25</v>
      </c>
      <c r="AC25" s="30"/>
      <c r="AD25" s="30"/>
      <c r="AE25" s="30"/>
      <c r="AF25" s="30"/>
      <c r="AG25" s="30"/>
      <c r="AH25" s="30"/>
      <c r="AI25" s="30"/>
      <c r="AJ25" s="30"/>
      <c r="AK25" s="30"/>
      <c r="AL25" s="30"/>
      <c r="AM25" s="30"/>
      <c r="AN25" s="30"/>
    </row>
    <row r="26" spans="1:40" ht="61.5" customHeight="1" x14ac:dyDescent="0.25">
      <c r="A26" s="107"/>
      <c r="B26" s="43">
        <f>+'GESTION ESCENARIOS'!A12</f>
        <v>2</v>
      </c>
      <c r="C26" s="44" t="str">
        <f>+'GESTION ESCENARIOS'!B12</f>
        <v>Reputacional, Económico</v>
      </c>
      <c r="D26" s="44" t="str">
        <f>+'GESTION ESCENARIOS'!C12</f>
        <v xml:space="preserve">Presencia de tráfico de influencias y baja cultura de pertenencia institucional, junto con controles internos ineficientes.
</v>
      </c>
      <c r="E26" s="44" t="str">
        <f>+'GESTION ESCENARIOS'!D12</f>
        <v xml:space="preserve">Procedimientos poco estructurados, sin criterios claros y verificados para definir prioridades en las intervenciones.
</v>
      </c>
      <c r="F26" s="44" t="str">
        <f>+'GESTION ESCENARIOS'!E12</f>
        <v>Probabilidad  de afectaciòn reputacional y económica por direccionamiento de servicios de adecuación de parques o escenarios deportivos a beneficio intereses de  particulares, por tráfico de influencias.</v>
      </c>
      <c r="G26" s="44" t="str">
        <f>+'GESTION ESCENARIOS'!F12</f>
        <v>Corrupción</v>
      </c>
      <c r="H26" s="44" t="str">
        <f>+'GESTION ESCENARIOS'!G12</f>
        <v>Fraude Interno</v>
      </c>
      <c r="I26" s="44" t="str">
        <f>+'GESTION ESCENARIOS'!H12</f>
        <v>3 a 24 veces por año</v>
      </c>
      <c r="J26" s="31" t="str">
        <f>+'GESTION ESCENARIOS'!I12</f>
        <v>Baja</v>
      </c>
      <c r="K26" s="50">
        <f>+'GESTION ESCENARIOS'!J12</f>
        <v>0.4</v>
      </c>
      <c r="L26" s="31" t="str">
        <f>+'GESTION ESCENARIOS'!K12</f>
        <v>Catastrófico</v>
      </c>
      <c r="M26" s="50">
        <f>+'GESTION ESCENARIOS'!L12</f>
        <v>1</v>
      </c>
      <c r="N26" s="51" t="str">
        <f>+'GESTION ESCENARIOS'!M12</f>
        <v>Extremo</v>
      </c>
      <c r="O26" s="3" t="str">
        <f>+'GESTION ESCENARIOS'!N12</f>
        <v xml:space="preserve">Control No.1
</v>
      </c>
      <c r="P26" s="4" t="str">
        <f>+'GESTION ESCENARIOS'!O12</f>
        <v>Establecimiento de criterios de priorización para la intervención de escenarios y parques.</v>
      </c>
      <c r="Q26" s="3" t="str">
        <f>+'GESTION ESCENARIOS'!P12</f>
        <v>Preventivo</v>
      </c>
      <c r="R26" s="3" t="str">
        <f>+'GESTION ESCENARIOS'!Q12</f>
        <v>Manual</v>
      </c>
      <c r="S26" s="5">
        <f>+'GESTION ESCENARIOS'!R12</f>
        <v>0.4</v>
      </c>
      <c r="T26" s="3" t="str">
        <f>+'GESTION ESCENARIOS'!S12</f>
        <v>Documentado</v>
      </c>
      <c r="U26" s="3" t="str">
        <f>+'GESTION ESCENARIOS'!T12</f>
        <v>Continua</v>
      </c>
      <c r="V26" s="3" t="str">
        <f>+'GESTION ESCENARIOS'!U12</f>
        <v>Con registro</v>
      </c>
      <c r="W26" s="44" t="str">
        <f>+'GESTION ESCENARIOS'!V12</f>
        <v>Probabilidad  de afectaciòn reputacional y económica por direccionamiento de servicios de adecuación de parques o escenarios deportivos a beneficio intereses de  particulares, por tráfico de influencias.</v>
      </c>
      <c r="X26" s="3" t="str">
        <f>+'GESTION ESCENARIOS'!W12</f>
        <v>Probabilidad Inherente</v>
      </c>
      <c r="Y26" s="5">
        <f>+'GESTION ESCENARIOS'!X12</f>
        <v>0.4</v>
      </c>
      <c r="Z26" s="3" t="str">
        <f>+'GESTION ESCENARIOS'!Y12</f>
        <v xml:space="preserve">Control No.1
</v>
      </c>
      <c r="AA26" s="5">
        <f>+'GESTION ESCENARIOS'!Z12</f>
        <v>0.4</v>
      </c>
      <c r="AB26" s="5">
        <f>+'GESTION ESCENARIOS'!AA12</f>
        <v>0.16000000000000003</v>
      </c>
      <c r="AC26" s="48">
        <f>+'GESTION ESCENARIOS'!AB12</f>
        <v>0.24</v>
      </c>
      <c r="AD26" s="49">
        <f>+'GESTION ESCENARIOS'!AC12</f>
        <v>0.75</v>
      </c>
      <c r="AE26" s="50">
        <f>+'GESTION ESCENARIOS'!AD12</f>
        <v>0.24</v>
      </c>
      <c r="AF26" s="50">
        <f>+'GESTION ESCENARIOS'!AE12</f>
        <v>0.75</v>
      </c>
      <c r="AG26" s="51" t="str">
        <f>+'GESTION ESCENARIOS'!AF12</f>
        <v>Alto</v>
      </c>
      <c r="AH26" s="52" t="str">
        <f>+'GESTION ESCENARIOS'!AG12</f>
        <v>Evitar, compartir o transferir</v>
      </c>
      <c r="AI26" s="31" t="str">
        <f>+'GESTION ESCENARIOS'!AH12</f>
        <v>Seguimientos a cuadros internos de control de solicitudes por parte de la comunidad, socialización y fortalecimiento de código de integridad y actividades establecidas en el PTEP institucional</v>
      </c>
      <c r="AJ26" s="31" t="str">
        <f>+'GESTION ESCENARIOS'!AI12</f>
        <v>Subdirector Administrativo  y Financiero- Líder de proceso de infraestructura</v>
      </c>
      <c r="AK26" s="47">
        <f>+'GESTION ESCENARIOS'!AJ12</f>
        <v>45748</v>
      </c>
      <c r="AL26" s="93" t="str">
        <f>+'GESTION ESCENARIOS'!AK12</f>
        <v>SEMESTRAL</v>
      </c>
      <c r="AM26" s="94">
        <f>+'GESTION ESCENARIOS'!AL12</f>
        <v>0</v>
      </c>
      <c r="AN26" s="94">
        <f>+'GESTION ESCENARIOS'!AM12</f>
        <v>0</v>
      </c>
    </row>
    <row r="27" spans="1:40" ht="72" customHeight="1" x14ac:dyDescent="0.25">
      <c r="A27" s="107"/>
      <c r="B27" s="30"/>
      <c r="C27" s="30"/>
      <c r="D27" s="30"/>
      <c r="E27" s="30"/>
      <c r="F27" s="30"/>
      <c r="G27" s="30"/>
      <c r="H27" s="30"/>
      <c r="I27" s="30"/>
      <c r="J27" s="30"/>
      <c r="K27" s="30"/>
      <c r="L27" s="30"/>
      <c r="M27" s="30"/>
      <c r="N27" s="30"/>
      <c r="O27" s="3" t="str">
        <f>+'GESTION ESCENARIOS'!N13</f>
        <v xml:space="preserve">Control No.2
</v>
      </c>
      <c r="P27" s="4" t="str">
        <f>+'GESTION ESCENARIOS'!O13</f>
        <v>Creación de canales de denuncia internos y externos para garantizar que las adecuaciones de parques beneficien a la comunidad priorizada.</v>
      </c>
      <c r="Q27" s="3" t="str">
        <f>+'GESTION ESCENARIOS'!P13</f>
        <v>Correctivo</v>
      </c>
      <c r="R27" s="3" t="str">
        <f>+'GESTION ESCENARIOS'!Q13</f>
        <v>Manual</v>
      </c>
      <c r="S27" s="5">
        <f>+'GESTION ESCENARIOS'!R13</f>
        <v>0.25</v>
      </c>
      <c r="T27" s="3" t="str">
        <f>+'GESTION ESCENARIOS'!S13</f>
        <v>Documentado</v>
      </c>
      <c r="U27" s="3" t="str">
        <f>+'GESTION ESCENARIOS'!T13</f>
        <v>Aleatoria</v>
      </c>
      <c r="V27" s="3" t="str">
        <f>+'GESTION ESCENARIOS'!U13</f>
        <v>Con registro</v>
      </c>
      <c r="W27" s="30"/>
      <c r="X27" s="3" t="str">
        <f>+'GESTION ESCENARIOS'!W13</f>
        <v>Impacto Inherente</v>
      </c>
      <c r="Y27" s="5">
        <f>+'GESTION ESCENARIOS'!X13</f>
        <v>1</v>
      </c>
      <c r="Z27" s="3" t="str">
        <f>+'GESTION ESCENARIOS'!Y13</f>
        <v xml:space="preserve">Control No.2
</v>
      </c>
      <c r="AA27" s="5">
        <f>+'GESTION ESCENARIOS'!Z13</f>
        <v>0.25</v>
      </c>
      <c r="AB27" s="5">
        <f>+'GESTION ESCENARIOS'!AA13</f>
        <v>0.25</v>
      </c>
      <c r="AC27" s="30"/>
      <c r="AD27" s="30"/>
      <c r="AE27" s="30"/>
      <c r="AF27" s="30"/>
      <c r="AG27" s="30"/>
      <c r="AH27" s="30"/>
      <c r="AI27" s="30"/>
      <c r="AJ27" s="30"/>
      <c r="AK27" s="30"/>
      <c r="AL27" s="30"/>
      <c r="AM27" s="30"/>
      <c r="AN27" s="30"/>
    </row>
    <row r="28" spans="1:40" ht="72" customHeight="1" x14ac:dyDescent="0.25">
      <c r="A28" s="107"/>
      <c r="B28" s="43">
        <f>+'GESTION ESCENARIOS'!A14</f>
        <v>3</v>
      </c>
      <c r="C28" s="44" t="str">
        <f>+'GESTION ESCENARIOS'!B14</f>
        <v>Reputacional, Económico</v>
      </c>
      <c r="D28" s="44" t="str">
        <f>+'GESTION ESCENARIOS'!C14</f>
        <v xml:space="preserve">Asignación tardía de recursos del SGP, presupuesto insuficiente, falta de priorización en la adquisición de materiales y ausencia de un stock adecuado.
</v>
      </c>
      <c r="E28" s="44" t="str">
        <f>+'GESTION ESCENARIOS'!D14</f>
        <v xml:space="preserve">Falta de una adecuada planificación presupuestal que garantice el uso eficiente y oportuno de los recursos.
</v>
      </c>
      <c r="F28" s="44" t="str">
        <f>+'GESTION ESCENARIOS'!E14</f>
        <v>Probabilidad de afectaciòn reputacional y económica por ausencia de inventario o  materiales de obra para intervenir escenarios deportivos.</v>
      </c>
      <c r="G28" s="44" t="str">
        <f>+'GESTION ESCENARIOS'!F14</f>
        <v>Gestión</v>
      </c>
      <c r="H28" s="44" t="str">
        <f>+'GESTION ESCENARIOS'!G14</f>
        <v>Ejecución y administración de procesos</v>
      </c>
      <c r="I28" s="44" t="str">
        <f>+'GESTION ESCENARIOS'!H14</f>
        <v>3 a 24 veces por año</v>
      </c>
      <c r="J28" s="31" t="str">
        <f>+'GESTION ESCENARIOS'!I14</f>
        <v>Baja</v>
      </c>
      <c r="K28" s="50">
        <f>+'GESTION ESCENARIOS'!J14</f>
        <v>0.4</v>
      </c>
      <c r="L28" s="31" t="str">
        <f>+'GESTION ESCENARIOS'!K14</f>
        <v>Mayor</v>
      </c>
      <c r="M28" s="50">
        <f>+'GESTION ESCENARIOS'!L14</f>
        <v>0.8</v>
      </c>
      <c r="N28" s="51" t="str">
        <f>+'GESTION ESCENARIOS'!M14</f>
        <v>Alto</v>
      </c>
      <c r="O28" s="3" t="str">
        <f>+'GESTION ESCENARIOS'!N14</f>
        <v xml:space="preserve">Control No.1
</v>
      </c>
      <c r="P28" s="4" t="str">
        <f>+'GESTION ESCENARIOS'!O14</f>
        <v>Mantenimiento de un stock adecuado de recursos y planificación de intervenciones acorde con la disponibilidad de materiales.</v>
      </c>
      <c r="Q28" s="3" t="str">
        <f>+'GESTION ESCENARIOS'!P14</f>
        <v>Preventivo</v>
      </c>
      <c r="R28" s="3" t="str">
        <f>+'GESTION ESCENARIOS'!Q14</f>
        <v>Manual</v>
      </c>
      <c r="S28" s="5">
        <f>+'GESTION ESCENARIOS'!R14</f>
        <v>0.4</v>
      </c>
      <c r="T28" s="3" t="str">
        <f>+'GESTION ESCENARIOS'!S14</f>
        <v>Documentado</v>
      </c>
      <c r="U28" s="3" t="str">
        <f>+'GESTION ESCENARIOS'!T14</f>
        <v>Continua</v>
      </c>
      <c r="V28" s="3" t="str">
        <f>+'GESTION ESCENARIOS'!U14</f>
        <v>Con registro</v>
      </c>
      <c r="W28" s="44" t="str">
        <f>+'GESTION ESCENARIOS'!V14</f>
        <v>Probabilidad de afectaciòn reputacional y económica por ausencia de inventario o  materiales de obra para intervenir escenarios deportivos.</v>
      </c>
      <c r="X28" s="3" t="str">
        <f>+'GESTION ESCENARIOS'!W14</f>
        <v>Probabilidad Inherente</v>
      </c>
      <c r="Y28" s="5">
        <f>+'GESTION ESCENARIOS'!X14</f>
        <v>0.4</v>
      </c>
      <c r="Z28" s="3" t="str">
        <f>+'GESTION ESCENARIOS'!Y14</f>
        <v xml:space="preserve">Control No.1
</v>
      </c>
      <c r="AA28" s="5">
        <f>+'GESTION ESCENARIOS'!Z14</f>
        <v>0.4</v>
      </c>
      <c r="AB28" s="5">
        <f>+'GESTION ESCENARIOS'!AA14</f>
        <v>0.16000000000000003</v>
      </c>
      <c r="AC28" s="48">
        <f>+'GESTION ESCENARIOS'!AB14</f>
        <v>0.24</v>
      </c>
      <c r="AD28" s="49">
        <f>+'GESTION ESCENARIOS'!AC14</f>
        <v>0.8</v>
      </c>
      <c r="AE28" s="50">
        <f>+'GESTION ESCENARIOS'!AD14</f>
        <v>0.24</v>
      </c>
      <c r="AF28" s="50">
        <f>+'GESTION ESCENARIOS'!AE14</f>
        <v>0.8</v>
      </c>
      <c r="AG28" s="51" t="str">
        <f>+'GESTION ESCENARIOS'!AF14</f>
        <v>Alto</v>
      </c>
      <c r="AH28" s="52" t="str">
        <f>+'GESTION ESCENARIOS'!AG14</f>
        <v>Evitar, compartir o transferir</v>
      </c>
      <c r="AI28" s="31" t="str">
        <f>+'GESTION ESCENARIOS'!AH14</f>
        <v>Visitas técnicas antes y durante a las obras, para verificar cantidades, medidas y actividades.</v>
      </c>
      <c r="AJ28" s="31" t="str">
        <f>+'GESTION ESCENARIOS'!AI14</f>
        <v>Subdirector Administrativo  y Financiero- Líder de proceso de infraestructura</v>
      </c>
      <c r="AK28" s="47">
        <f>+'GESTION ESCENARIOS'!AJ14</f>
        <v>45748</v>
      </c>
      <c r="AL28" s="93" t="str">
        <f>+'GESTION ESCENARIOS'!AK14</f>
        <v>SEMESTRAL</v>
      </c>
      <c r="AM28" s="94">
        <f>+'GESTION ESCENARIOS'!AL14</f>
        <v>0</v>
      </c>
      <c r="AN28" s="94">
        <f>+'GESTION ESCENARIOS'!AM14</f>
        <v>0</v>
      </c>
    </row>
    <row r="29" spans="1:40" ht="72" customHeight="1" x14ac:dyDescent="0.25">
      <c r="A29" s="107"/>
      <c r="B29" s="30"/>
      <c r="C29" s="30"/>
      <c r="D29" s="30"/>
      <c r="E29" s="30"/>
      <c r="F29" s="30"/>
      <c r="G29" s="30"/>
      <c r="H29" s="30"/>
      <c r="I29" s="30"/>
      <c r="J29" s="30"/>
      <c r="K29" s="30"/>
      <c r="L29" s="30"/>
      <c r="M29" s="30"/>
      <c r="N29" s="30"/>
      <c r="O29" s="3" t="str">
        <f>+'GESTION ESCENARIOS'!N15</f>
        <v xml:space="preserve">Control No.2
</v>
      </c>
      <c r="P29" s="4" t="str">
        <f>+'GESTION ESCENARIOS'!O15</f>
        <v>Asignación de contratos de obra que garanticen la cobertura de varios escenarios, incluyendo materiales y ejecución.</v>
      </c>
      <c r="Q29" s="3" t="str">
        <f>+'GESTION ESCENARIOS'!P15</f>
        <v>Preventivo</v>
      </c>
      <c r="R29" s="3" t="str">
        <f>+'GESTION ESCENARIOS'!Q15</f>
        <v>Manual</v>
      </c>
      <c r="S29" s="5">
        <f>+'GESTION ESCENARIOS'!R15</f>
        <v>0.4</v>
      </c>
      <c r="T29" s="3" t="str">
        <f>+'GESTION ESCENARIOS'!S15</f>
        <v>Documentado</v>
      </c>
      <c r="U29" s="3" t="str">
        <f>+'GESTION ESCENARIOS'!T15</f>
        <v>Aleatoria</v>
      </c>
      <c r="V29" s="3" t="str">
        <f>+'GESTION ESCENARIOS'!U15</f>
        <v>Con registro</v>
      </c>
      <c r="W29" s="30"/>
      <c r="X29" s="3" t="str">
        <f>+'GESTION ESCENARIOS'!W15</f>
        <v>Impacto Inherente</v>
      </c>
      <c r="Y29" s="5">
        <f>+'GESTION ESCENARIOS'!X15</f>
        <v>0.8</v>
      </c>
      <c r="Z29" s="3" t="str">
        <f>+'GESTION ESCENARIOS'!Y15</f>
        <v xml:space="preserve">Control No.2
</v>
      </c>
      <c r="AA29" s="5">
        <f>+'GESTION ESCENARIOS'!Z15</f>
        <v>0.4</v>
      </c>
      <c r="AB29" s="5">
        <f>+'GESTION ESCENARIOS'!AA15</f>
        <v>0.32000000000000006</v>
      </c>
      <c r="AC29" s="30"/>
      <c r="AD29" s="30"/>
      <c r="AE29" s="30"/>
      <c r="AF29" s="30"/>
      <c r="AG29" s="30"/>
      <c r="AH29" s="30"/>
      <c r="AI29" s="30"/>
      <c r="AJ29" s="30"/>
      <c r="AK29" s="30"/>
      <c r="AL29" s="30"/>
      <c r="AM29" s="30"/>
      <c r="AN29" s="30"/>
    </row>
    <row r="30" spans="1:40" ht="72" customHeight="1" x14ac:dyDescent="0.25">
      <c r="A30" s="107"/>
      <c r="B30" s="43">
        <f>+'GESTION ESCENARIOS'!A16</f>
        <v>4</v>
      </c>
      <c r="C30" s="44" t="str">
        <f>+'GESTION ESCENARIOS'!B16</f>
        <v>Reputacional</v>
      </c>
      <c r="D30" s="44" t="str">
        <f>+'GESTION ESCENARIOS'!C16</f>
        <v xml:space="preserve">Falta de un inventario actualizado de parques municipales y ausencia de un proceso estructurado para definir qué espacios requieren intervención, sumado a recursos insuficientes para cumplir con las metas asignadas.
</v>
      </c>
      <c r="E30" s="44" t="str">
        <f>+'GESTION ESCENARIOS'!D16</f>
        <v xml:space="preserve">Las solicitudes de intervención por parte de la comunidad superan la capacidad instalada de la entidad para ejecutar los proyectos.
</v>
      </c>
      <c r="F30" s="44" t="str">
        <f>+'GESTION ESCENARIOS'!E16</f>
        <v>Probabilidad de afectación reputacional por baja cobertura en la intervención y/o adecuación de escenarios, frente a las solicitudes de la comunidad.</v>
      </c>
      <c r="G30" s="44" t="str">
        <f>+'GESTION ESCENARIOS'!F16</f>
        <v>Gestión</v>
      </c>
      <c r="H30" s="44" t="str">
        <f>+'GESTION ESCENARIOS'!G16</f>
        <v>Ejecución y administración de procesos</v>
      </c>
      <c r="I30" s="44" t="str">
        <f>+'GESTION ESCENARIOS'!H16</f>
        <v>24 a 500 veces por año</v>
      </c>
      <c r="J30" s="31" t="str">
        <f>+'GESTION ESCENARIOS'!I16</f>
        <v>Media</v>
      </c>
      <c r="K30" s="50">
        <f>+'GESTION ESCENARIOS'!J16</f>
        <v>0.6</v>
      </c>
      <c r="L30" s="31" t="str">
        <f>+'GESTION ESCENARIOS'!K16</f>
        <v>Mayor</v>
      </c>
      <c r="M30" s="50">
        <f>+'GESTION ESCENARIOS'!L16</f>
        <v>0.8</v>
      </c>
      <c r="N30" s="51" t="str">
        <f>+'GESTION ESCENARIOS'!M16</f>
        <v>Alto</v>
      </c>
      <c r="O30" s="3" t="str">
        <f>+'GESTION ESCENARIOS'!N16</f>
        <v xml:space="preserve">Control No.1
</v>
      </c>
      <c r="P30" s="4" t="str">
        <f>+'GESTION ESCENARIOS'!O16</f>
        <v>Implementación de mecanismos de priorización para la intervención y adecuación de escenarios.</v>
      </c>
      <c r="Q30" s="3" t="str">
        <f>+'GESTION ESCENARIOS'!P16</f>
        <v>Preventivo</v>
      </c>
      <c r="R30" s="3" t="str">
        <f>+'GESTION ESCENARIOS'!Q16</f>
        <v>Manual</v>
      </c>
      <c r="S30" s="5">
        <f>+'GESTION ESCENARIOS'!R16</f>
        <v>0.4</v>
      </c>
      <c r="T30" s="3" t="str">
        <f>+'GESTION ESCENARIOS'!S16</f>
        <v>Documentado</v>
      </c>
      <c r="U30" s="3" t="str">
        <f>+'GESTION ESCENARIOS'!T16</f>
        <v>Continua</v>
      </c>
      <c r="V30" s="3" t="str">
        <f>+'GESTION ESCENARIOS'!U16</f>
        <v>Con registro</v>
      </c>
      <c r="W30" s="44" t="str">
        <f>+'GESTION ESCENARIOS'!V16</f>
        <v>Probabilidad de afectación reputacional por baja cobertura en la intervención y/o adecuación de escenarios, frente a las solicitudes de la comunidad.</v>
      </c>
      <c r="X30" s="3" t="str">
        <f>+'GESTION ESCENARIOS'!W16</f>
        <v>Probabilidad Inherente</v>
      </c>
      <c r="Y30" s="5">
        <f>+'GESTION ESCENARIOS'!X16</f>
        <v>0.6</v>
      </c>
      <c r="Z30" s="3" t="str">
        <f>+'GESTION ESCENARIOS'!Y16</f>
        <v xml:space="preserve">Control No.1
</v>
      </c>
      <c r="AA30" s="5">
        <f>+'GESTION ESCENARIOS'!Z16</f>
        <v>0.4</v>
      </c>
      <c r="AB30" s="5">
        <f>+'GESTION ESCENARIOS'!AA16</f>
        <v>0.24</v>
      </c>
      <c r="AC30" s="48">
        <f>+'GESTION ESCENARIOS'!AB16</f>
        <v>0.36</v>
      </c>
      <c r="AD30" s="49">
        <f>+'GESTION ESCENARIOS'!AC16</f>
        <v>0.8</v>
      </c>
      <c r="AE30" s="50">
        <f>+'GESTION ESCENARIOS'!AD16</f>
        <v>0.36</v>
      </c>
      <c r="AF30" s="50">
        <f>+'GESTION ESCENARIOS'!AE16</f>
        <v>0.8</v>
      </c>
      <c r="AG30" s="51" t="str">
        <f>+'GESTION ESCENARIOS'!AF16</f>
        <v>Alto</v>
      </c>
      <c r="AH30" s="52" t="str">
        <f>+'GESTION ESCENARIOS'!AG16</f>
        <v>Evitar, compartir o transferir</v>
      </c>
      <c r="AI30" s="31" t="str">
        <f>+'GESTION ESCENARIOS'!AH16</f>
        <v>Control a la aplicación de procedimientos.</v>
      </c>
      <c r="AJ30" s="31" t="str">
        <f>+'GESTION ESCENARIOS'!AI16</f>
        <v>Subdirector Administrativo  y Financiero- Líder de proceso de infraestructura</v>
      </c>
      <c r="AK30" s="47">
        <f>+'GESTION ESCENARIOS'!AJ16</f>
        <v>45748</v>
      </c>
      <c r="AL30" s="93" t="str">
        <f>+'GESTION ESCENARIOS'!AK16</f>
        <v>SEMESTRAL</v>
      </c>
      <c r="AM30" s="94">
        <f>+'GESTION ESCENARIOS'!AL16</f>
        <v>0</v>
      </c>
      <c r="AN30" s="94">
        <f>+'GESTION ESCENARIOS'!AM16</f>
        <v>0</v>
      </c>
    </row>
    <row r="31" spans="1:40" ht="72" customHeight="1" x14ac:dyDescent="0.25">
      <c r="A31" s="107"/>
      <c r="B31" s="30"/>
      <c r="C31" s="30"/>
      <c r="D31" s="30"/>
      <c r="E31" s="30"/>
      <c r="F31" s="30"/>
      <c r="G31" s="30"/>
      <c r="H31" s="30"/>
      <c r="I31" s="30"/>
      <c r="J31" s="30"/>
      <c r="K31" s="30"/>
      <c r="L31" s="30"/>
      <c r="M31" s="30"/>
      <c r="N31" s="30"/>
      <c r="O31" s="3" t="str">
        <f>+'GESTION ESCENARIOS'!N17</f>
        <v xml:space="preserve">Control No.2
</v>
      </c>
      <c r="P31" s="4" t="str">
        <f>+'GESTION ESCENARIOS'!O17</f>
        <v>Gestión y control de las solicitudes de mantenimiento de parques realizadas por la comunidad.</v>
      </c>
      <c r="Q31" s="3" t="str">
        <f>+'GESTION ESCENARIOS'!P17</f>
        <v>Preventivo</v>
      </c>
      <c r="R31" s="3" t="str">
        <f>+'GESTION ESCENARIOS'!Q17</f>
        <v>Manual</v>
      </c>
      <c r="S31" s="5">
        <f>+'GESTION ESCENARIOS'!R17</f>
        <v>0.4</v>
      </c>
      <c r="T31" s="3" t="str">
        <f>+'GESTION ESCENARIOS'!S17</f>
        <v>Documentado</v>
      </c>
      <c r="U31" s="3" t="str">
        <f>+'GESTION ESCENARIOS'!T17</f>
        <v>Continua</v>
      </c>
      <c r="V31" s="3" t="str">
        <f>+'GESTION ESCENARIOS'!U17</f>
        <v>Con registro</v>
      </c>
      <c r="W31" s="30"/>
      <c r="X31" s="3" t="str">
        <f>+'GESTION ESCENARIOS'!W17</f>
        <v>Impacto Inherente</v>
      </c>
      <c r="Y31" s="5">
        <f>+'GESTION ESCENARIOS'!X17</f>
        <v>0.8</v>
      </c>
      <c r="Z31" s="3" t="str">
        <f>+'GESTION ESCENARIOS'!Y17</f>
        <v xml:space="preserve">Control No.2
</v>
      </c>
      <c r="AA31" s="5">
        <f>+'GESTION ESCENARIOS'!Z17</f>
        <v>0.4</v>
      </c>
      <c r="AB31" s="5">
        <f>+'GESTION ESCENARIOS'!AA17</f>
        <v>0.32000000000000006</v>
      </c>
      <c r="AC31" s="30"/>
      <c r="AD31" s="30"/>
      <c r="AE31" s="30"/>
      <c r="AF31" s="30"/>
      <c r="AG31" s="30"/>
      <c r="AH31" s="30"/>
      <c r="AI31" s="30"/>
      <c r="AJ31" s="30"/>
      <c r="AK31" s="30"/>
      <c r="AL31" s="30"/>
      <c r="AM31" s="30"/>
      <c r="AN31" s="30"/>
    </row>
    <row r="32" spans="1:40" ht="72" customHeight="1" x14ac:dyDescent="0.25">
      <c r="A32" s="107"/>
      <c r="B32" s="43">
        <f>+'GESTION ESCENARIOS'!A18</f>
        <v>5</v>
      </c>
      <c r="C32" s="44" t="str">
        <f>+'GESTION ESCENARIOS'!B18</f>
        <v>Reputacional, Económico</v>
      </c>
      <c r="D32" s="44" t="str">
        <f>+'GESTION ESCENARIOS'!C18</f>
        <v xml:space="preserve">Bajo sentido de pertenencia por parte de la comunidad, mantenimientos inadecuados de escenarios y recursos insuficientes para garantizar su conservación.
</v>
      </c>
      <c r="E32" s="44" t="str">
        <f>+'GESTION ESCENARIOS'!D18</f>
        <v xml:space="preserve">Acciones fraudulentas por parte de contratistas, incluyendo el uso de materiales de baja calidad o una ejecución deficiente de las obras.
</v>
      </c>
      <c r="F32" s="44" t="str">
        <f>+'GESTION ESCENARIOS'!E18</f>
        <v>Posible de afectaciòn reputacional y económica por deterioro de los escenarios deportivos por materiales de baja calidad, Vandalismo o fallas estructurales en la obra</v>
      </c>
      <c r="G32" s="44" t="str">
        <f>+'GESTION ESCENARIOS'!F18</f>
        <v>Fiscal</v>
      </c>
      <c r="H32" s="44" t="str">
        <f>+'GESTION ESCENARIOS'!G18</f>
        <v>Fraude Externo</v>
      </c>
      <c r="I32" s="44" t="str">
        <f>+'GESTION ESCENARIOS'!H18</f>
        <v>3 a 24 veces por año</v>
      </c>
      <c r="J32" s="31" t="str">
        <f>+'GESTION ESCENARIOS'!I18</f>
        <v>Baja</v>
      </c>
      <c r="K32" s="50">
        <f>+'GESTION ESCENARIOS'!J18</f>
        <v>0.4</v>
      </c>
      <c r="L32" s="31" t="str">
        <f>+'GESTION ESCENARIOS'!K18</f>
        <v>Catastrófico</v>
      </c>
      <c r="M32" s="50">
        <f>+'GESTION ESCENARIOS'!L18</f>
        <v>1</v>
      </c>
      <c r="N32" s="51" t="str">
        <f>+'GESTION ESCENARIOS'!M18</f>
        <v>Extremo</v>
      </c>
      <c r="O32" s="3" t="str">
        <f>+'GESTION ESCENARIOS'!N18</f>
        <v xml:space="preserve">Control No.1
</v>
      </c>
      <c r="P32" s="4" t="str">
        <f>+'GESTION ESCENARIOS'!O18</f>
        <v>Realización de verificaciones periódicas por parte de las interventorías y supervisores de contrato.</v>
      </c>
      <c r="Q32" s="3" t="str">
        <f>+'GESTION ESCENARIOS'!P18</f>
        <v>Preventivo</v>
      </c>
      <c r="R32" s="3" t="str">
        <f>+'GESTION ESCENARIOS'!Q18</f>
        <v>Manual</v>
      </c>
      <c r="S32" s="5">
        <f>+'GESTION ESCENARIOS'!R18</f>
        <v>0.4</v>
      </c>
      <c r="T32" s="3" t="str">
        <f>+'GESTION ESCENARIOS'!S18</f>
        <v>Documentado</v>
      </c>
      <c r="U32" s="3" t="str">
        <f>+'GESTION ESCENARIOS'!T18</f>
        <v>Continua</v>
      </c>
      <c r="V32" s="3" t="str">
        <f>+'GESTION ESCENARIOS'!U18</f>
        <v>Con registro</v>
      </c>
      <c r="W32" s="44" t="str">
        <f>+'GESTION ESCENARIOS'!V18</f>
        <v>Posible de afectaciòn reputacional y económica por deterioro de los escenarios deportivos por materiales de baja calidad, Vandalismo o fallas estructurales en la obra</v>
      </c>
      <c r="X32" s="3" t="str">
        <f>+'GESTION ESCENARIOS'!W18</f>
        <v>Probabilidad Inherente</v>
      </c>
      <c r="Y32" s="5">
        <f>+'GESTION ESCENARIOS'!X18</f>
        <v>0.4</v>
      </c>
      <c r="Z32" s="3" t="str">
        <f>+'GESTION ESCENARIOS'!Y18</f>
        <v xml:space="preserve">Control No.1
</v>
      </c>
      <c r="AA32" s="5">
        <f>+'GESTION ESCENARIOS'!Z18</f>
        <v>0.4</v>
      </c>
      <c r="AB32" s="5">
        <f>+'GESTION ESCENARIOS'!AA18</f>
        <v>0.16000000000000003</v>
      </c>
      <c r="AC32" s="48">
        <f>+'GESTION ESCENARIOS'!AB18</f>
        <v>0.24</v>
      </c>
      <c r="AD32" s="49">
        <f>+'GESTION ESCENARIOS'!AC18</f>
        <v>0.75</v>
      </c>
      <c r="AE32" s="50">
        <f>+'GESTION ESCENARIOS'!AD18</f>
        <v>0.24</v>
      </c>
      <c r="AF32" s="50">
        <f>+'GESTION ESCENARIOS'!AE18</f>
        <v>0.75</v>
      </c>
      <c r="AG32" s="51" t="str">
        <f>+'GESTION ESCENARIOS'!AF18</f>
        <v>Alto</v>
      </c>
      <c r="AH32" s="52" t="str">
        <f>+'GESTION ESCENARIOS'!AG18</f>
        <v>Evitar, compartir o transferir</v>
      </c>
      <c r="AI32" s="31" t="str">
        <f>+'GESTION ESCENARIOS'!AH18</f>
        <v>Informe de seguimiento por parte supervisor, control de fichas físico financieras por intervención</v>
      </c>
      <c r="AJ32" s="31" t="str">
        <f>+'GESTION ESCENARIOS'!AI18</f>
        <v>Subdirector Administrativo  y Financiero- Líder de proceso de infraestructura</v>
      </c>
      <c r="AK32" s="47">
        <f>+'GESTION ESCENARIOS'!AJ18</f>
        <v>45748</v>
      </c>
      <c r="AL32" s="93" t="str">
        <f>+'GESTION ESCENARIOS'!AK18</f>
        <v>SEMESTRAL</v>
      </c>
      <c r="AM32" s="94">
        <f>+'GESTION ESCENARIOS'!AL18</f>
        <v>0</v>
      </c>
      <c r="AN32" s="94">
        <f>+'GESTION ESCENARIOS'!AM18</f>
        <v>0</v>
      </c>
    </row>
    <row r="33" spans="1:40" ht="72" customHeight="1" x14ac:dyDescent="0.25">
      <c r="A33" s="30"/>
      <c r="B33" s="30"/>
      <c r="C33" s="30"/>
      <c r="D33" s="30"/>
      <c r="E33" s="30"/>
      <c r="F33" s="30"/>
      <c r="G33" s="30"/>
      <c r="H33" s="30"/>
      <c r="I33" s="30"/>
      <c r="J33" s="30"/>
      <c r="K33" s="30"/>
      <c r="L33" s="30"/>
      <c r="M33" s="30"/>
      <c r="N33" s="30"/>
      <c r="O33" s="23" t="str">
        <f>+'GESTION ESCENARIOS'!N19</f>
        <v xml:space="preserve">Control No.2
</v>
      </c>
      <c r="P33" s="24" t="str">
        <f>+'GESTION ESCENARIOS'!O19</f>
        <v>Aplicación de pólizas de estabilidad de obra en los contratos de construcción, según los tiempos y condiciones de cobertura de las mismas.</v>
      </c>
      <c r="Q33" s="23" t="str">
        <f>+'GESTION ESCENARIOS'!P19</f>
        <v>Correctivo</v>
      </c>
      <c r="R33" s="23" t="str">
        <f>+'GESTION ESCENARIOS'!Q19</f>
        <v>Manual</v>
      </c>
      <c r="S33" s="25">
        <f>+'GESTION ESCENARIOS'!R19</f>
        <v>0.25</v>
      </c>
      <c r="T33" s="23" t="str">
        <f>+'GESTION ESCENARIOS'!S19</f>
        <v>Documentado</v>
      </c>
      <c r="U33" s="23" t="str">
        <f>+'GESTION ESCENARIOS'!T19</f>
        <v>Continua</v>
      </c>
      <c r="V33" s="23" t="str">
        <f>+'GESTION ESCENARIOS'!U19</f>
        <v>Con registro</v>
      </c>
      <c r="W33" s="30"/>
      <c r="X33" s="23" t="str">
        <f>+'GESTION ESCENARIOS'!W19</f>
        <v>Impacto Inherente</v>
      </c>
      <c r="Y33" s="25">
        <f>+'GESTION ESCENARIOS'!X19</f>
        <v>1</v>
      </c>
      <c r="Z33" s="23" t="str">
        <f>+'GESTION ESCENARIOS'!Y19</f>
        <v xml:space="preserve">Control No.2
</v>
      </c>
      <c r="AA33" s="25">
        <f>+'GESTION ESCENARIOS'!Z19</f>
        <v>0.25</v>
      </c>
      <c r="AB33" s="25">
        <f>+'GESTION ESCENARIOS'!AA19</f>
        <v>0.25</v>
      </c>
      <c r="AC33" s="30"/>
      <c r="AD33" s="30"/>
      <c r="AE33" s="30"/>
      <c r="AF33" s="30"/>
      <c r="AG33" s="30"/>
      <c r="AH33" s="30"/>
      <c r="AI33" s="30"/>
      <c r="AJ33" s="30"/>
      <c r="AK33" s="30"/>
      <c r="AL33" s="30"/>
      <c r="AM33" s="30"/>
      <c r="AN33" s="30"/>
    </row>
    <row r="34" spans="1:40" ht="48" customHeight="1" x14ac:dyDescent="0.25">
      <c r="A34" s="115" t="str">
        <f>+'GESTION DE RECREACION'!$C$4</f>
        <v xml:space="preserve"> RECREACION Y DEPORTES</v>
      </c>
      <c r="B34" s="105">
        <f>+'GESTION DE RECREACION'!A10</f>
        <v>1</v>
      </c>
      <c r="C34" s="104" t="str">
        <f>+'GESTION DE RECREACION'!B10</f>
        <v>Reputacional</v>
      </c>
      <c r="D34" s="104" t="str">
        <f>+'GESTION DE RECREACION'!C10</f>
        <v>Planeación inadecuada, escasez de implementos de trabajo, personal no idóneo y mala asignación de recursos humanos.</v>
      </c>
      <c r="E34" s="104" t="str">
        <f>+'GESTION DE RECREACION'!D10</f>
        <v>Servicios de recreación y deporte con bajo impacto en la satisfacción de la comunidad.</v>
      </c>
      <c r="F34" s="104" t="str">
        <f>+'GESTION DE RECREACION'!E10</f>
        <v>Probabilidad de afectaciòn reputacional que los servicios ofrecidos por el IMRD no cumplan con las expectativas de la comunidad y grupos de valor</v>
      </c>
      <c r="G34" s="104" t="str">
        <f>+'GESTION DE RECREACION'!F10</f>
        <v>Gestión</v>
      </c>
      <c r="H34" s="104" t="str">
        <f>+'GESTION DE RECREACION'!G10</f>
        <v>Ejecución y administración de procesos</v>
      </c>
      <c r="I34" s="104" t="str">
        <f>+'GESTION DE RECREACION'!H10</f>
        <v>3 a 24 veces por año</v>
      </c>
      <c r="J34" s="95" t="str">
        <f>+'GESTION DE RECREACION'!I10</f>
        <v>Muy baja</v>
      </c>
      <c r="K34" s="102">
        <f>+'GESTION DE RECREACION'!J10</f>
        <v>0.2</v>
      </c>
      <c r="L34" s="95" t="str">
        <f>+'GESTION DE RECREACION'!K10</f>
        <v>Mayor</v>
      </c>
      <c r="M34" s="102">
        <f>+'GESTION DE RECREACION'!L10</f>
        <v>0.8</v>
      </c>
      <c r="N34" s="103" t="str">
        <f>+'GESTION DE RECREACION'!M10</f>
        <v>Alto</v>
      </c>
      <c r="O34" s="20" t="str">
        <f>+'GESTION DE RECREACION'!N10</f>
        <v xml:space="preserve">Control No.1
</v>
      </c>
      <c r="P34" s="21" t="str">
        <f>+'GESTION DE RECREACION'!O10</f>
        <v>Evaluación de encuestas de satisfacción de la comunidad.</v>
      </c>
      <c r="Q34" s="20" t="str">
        <f>+'GESTION DE RECREACION'!P10</f>
        <v>Detectivo</v>
      </c>
      <c r="R34" s="20" t="str">
        <f>+'GESTION DE RECREACION'!Q10</f>
        <v>Manual</v>
      </c>
      <c r="S34" s="22">
        <f>+'GESTION DE RECREACION'!R10</f>
        <v>0.3</v>
      </c>
      <c r="T34" s="20" t="str">
        <f>+'GESTION DE RECREACION'!S10</f>
        <v>Documentado</v>
      </c>
      <c r="U34" s="20" t="str">
        <f>+'GESTION DE RECREACION'!T10</f>
        <v>Continua</v>
      </c>
      <c r="V34" s="20" t="str">
        <f>+'GESTION DE RECREACION'!U10</f>
        <v>Con registro</v>
      </c>
      <c r="W34" s="104" t="str">
        <f>+'GESTION DE RECREACION'!V10</f>
        <v>Probabilidad de afectaciòn reputacional que los servicios ofrecidos por el IMRD no cumplan con las expectativas de la comunidad y grupos de valor</v>
      </c>
      <c r="X34" s="20" t="str">
        <f>+'GESTION DE RECREACION'!W10</f>
        <v>Probabilidad Inherente</v>
      </c>
      <c r="Y34" s="22">
        <f>+'GESTION DE RECREACION'!X10</f>
        <v>0.2</v>
      </c>
      <c r="Z34" s="20" t="str">
        <f>+'GESTION DE RECREACION'!Y10</f>
        <v xml:space="preserve">Control No.1
</v>
      </c>
      <c r="AA34" s="22">
        <f>+'GESTION DE RECREACION'!Z10</f>
        <v>0.3</v>
      </c>
      <c r="AB34" s="22">
        <f>+'GESTION DE RECREACION'!AA10</f>
        <v>0.06</v>
      </c>
      <c r="AC34" s="100">
        <f>+'GESTION DE RECREACION'!AB10</f>
        <v>0.14000000000000001</v>
      </c>
      <c r="AD34" s="101">
        <f>+'GESTION DE RECREACION'!AC10</f>
        <v>0.8</v>
      </c>
      <c r="AE34" s="102">
        <f>+'GESTION DE RECREACION'!AD10</f>
        <v>0.14000000000000001</v>
      </c>
      <c r="AF34" s="102">
        <f>+'GESTION DE RECREACION'!AE10</f>
        <v>0.8</v>
      </c>
      <c r="AG34" s="103" t="str">
        <f>+'GESTION DE RECREACION'!AF10</f>
        <v>Alto</v>
      </c>
      <c r="AH34" s="97" t="str">
        <f>+'GESTION DE RECREACION'!AG10</f>
        <v>Evitar, compartir o transferir</v>
      </c>
      <c r="AI34" s="95" t="str">
        <f>+'GESTION DE RECREACION'!AH10</f>
        <v>Informes periódicos sobre el nivel de satisfacción de los grupos de valor</v>
      </c>
      <c r="AJ34" s="95" t="str">
        <f>+'GESTION DE RECREACION'!AI10</f>
        <v>Subdirector de Recreación y Deportes- Planeación</v>
      </c>
      <c r="AK34" s="96">
        <f>+'GESTION DE RECREACION'!AJ10</f>
        <v>45748</v>
      </c>
      <c r="AL34" s="98" t="str">
        <f>+'GESTION DE RECREACION'!AK10</f>
        <v>Semestral</v>
      </c>
      <c r="AM34" s="99">
        <f>+'GESTION DE RECREACION'!AL10</f>
        <v>0</v>
      </c>
      <c r="AN34" s="99">
        <f>+'GESTION DE RECREACION'!AM10</f>
        <v>0</v>
      </c>
    </row>
    <row r="35" spans="1:40" ht="49.5" customHeight="1" x14ac:dyDescent="0.25">
      <c r="A35" s="107"/>
      <c r="B35" s="30"/>
      <c r="C35" s="30"/>
      <c r="D35" s="30"/>
      <c r="E35" s="30"/>
      <c r="F35" s="30"/>
      <c r="G35" s="30"/>
      <c r="H35" s="30"/>
      <c r="I35" s="30"/>
      <c r="J35" s="30"/>
      <c r="K35" s="30"/>
      <c r="L35" s="30"/>
      <c r="M35" s="30"/>
      <c r="N35" s="30"/>
      <c r="O35" s="3" t="str">
        <f>+'GESTION DE RECREACION'!N11</f>
        <v xml:space="preserve">Control No.2
</v>
      </c>
      <c r="P35" s="4" t="str">
        <f>+'GESTION DE RECREACION'!O11</f>
        <v>Gestión y respuesta a las PQRSDF presentadas por la comunidad.</v>
      </c>
      <c r="Q35" s="3" t="str">
        <f>+'GESTION DE RECREACION'!P11</f>
        <v>Detectivo</v>
      </c>
      <c r="R35" s="3" t="str">
        <f>+'GESTION DE RECREACION'!Q11</f>
        <v>Manual</v>
      </c>
      <c r="S35" s="5">
        <f>+'GESTION DE RECREACION'!R11</f>
        <v>0.3</v>
      </c>
      <c r="T35" s="3" t="str">
        <f>+'GESTION DE RECREACION'!S11</f>
        <v>Documentado</v>
      </c>
      <c r="U35" s="3" t="str">
        <f>+'GESTION DE RECREACION'!T11</f>
        <v>Continua</v>
      </c>
      <c r="V35" s="3" t="str">
        <f>+'GESTION DE RECREACION'!U11</f>
        <v>Con registro</v>
      </c>
      <c r="W35" s="30"/>
      <c r="X35" s="3" t="str">
        <f>+'GESTION DE RECREACION'!W11</f>
        <v>Impacto Inherente</v>
      </c>
      <c r="Y35" s="5">
        <f>+'GESTION DE RECREACION'!X11</f>
        <v>0.8</v>
      </c>
      <c r="Z35" s="3" t="str">
        <f>+'GESTION DE RECREACION'!Y11</f>
        <v xml:space="preserve">Control No.2
</v>
      </c>
      <c r="AA35" s="5">
        <f>+'GESTION DE RECREACION'!Z11</f>
        <v>0.3</v>
      </c>
      <c r="AB35" s="5">
        <f>+'GESTION DE RECREACION'!AA11</f>
        <v>0.24</v>
      </c>
      <c r="AC35" s="30"/>
      <c r="AD35" s="30"/>
      <c r="AE35" s="30"/>
      <c r="AF35" s="30"/>
      <c r="AG35" s="30"/>
      <c r="AH35" s="30"/>
      <c r="AI35" s="30"/>
      <c r="AJ35" s="30"/>
      <c r="AK35" s="30"/>
      <c r="AL35" s="30"/>
      <c r="AM35" s="30"/>
      <c r="AN35" s="30"/>
    </row>
    <row r="36" spans="1:40" ht="29.25" customHeight="1" x14ac:dyDescent="0.25">
      <c r="A36" s="107"/>
      <c r="B36" s="43">
        <f>+'GESTION DE RECREACION'!A12</f>
        <v>2</v>
      </c>
      <c r="C36" s="44" t="str">
        <f>+'GESTION DE RECREACION'!B12</f>
        <v>Reputacional, Económico</v>
      </c>
      <c r="D36" s="44" t="str">
        <f>+'GESTION DE RECREACION'!C12</f>
        <v>Formulación de objetivos por encima de la capacidad operativa, falta de coherencia entre metas y recursos, asignación ineficiente de personal y monitoreo tardío de compromisos.</v>
      </c>
      <c r="E36" s="44" t="str">
        <f>+'GESTION DE RECREACION'!D12</f>
        <v>Incumplimiento en la cobertura de servicios de recreación y deporte para la comunidad.</v>
      </c>
      <c r="F36" s="44" t="str">
        <f>+'GESTION DE RECREACION'!E12</f>
        <v>Probabilidad de afectación reputacional y económica por el incumplimiento en metas de cobertura de servicios frente a los resultados esperados en los programas y oferta institucional.</v>
      </c>
      <c r="G36" s="44" t="str">
        <f>+'GESTION DE RECREACION'!F12</f>
        <v>Gestión</v>
      </c>
      <c r="H36" s="44" t="str">
        <f>+'GESTION DE RECREACION'!G12</f>
        <v>Ejecución y administración de procesos</v>
      </c>
      <c r="I36" s="44" t="str">
        <f>+'GESTION DE RECREACION'!H12</f>
        <v>3 a 24 veces por año</v>
      </c>
      <c r="J36" s="31" t="str">
        <f>+'GESTION DE RECREACION'!I12</f>
        <v>Muy baja</v>
      </c>
      <c r="K36" s="50">
        <f>+'GESTION DE RECREACION'!J12</f>
        <v>0.2</v>
      </c>
      <c r="L36" s="31" t="str">
        <f>+'GESTION DE RECREACION'!K12</f>
        <v>Moderado</v>
      </c>
      <c r="M36" s="50">
        <f>+'GESTION DE RECREACION'!L12</f>
        <v>0.6</v>
      </c>
      <c r="N36" s="51" t="str">
        <f>+'GESTION DE RECREACION'!M12</f>
        <v>Moderado</v>
      </c>
      <c r="O36" s="3" t="str">
        <f>+'GESTION DE RECREACION'!N12</f>
        <v xml:space="preserve">Control No.1
</v>
      </c>
      <c r="P36" s="4" t="str">
        <f>+'GESTION DE RECREACION'!O12</f>
        <v>Control estadístico de cobertura de servicios y programas.</v>
      </c>
      <c r="Q36" s="3" t="str">
        <f>+'GESTION DE RECREACION'!P12</f>
        <v>Preventivo</v>
      </c>
      <c r="R36" s="3" t="str">
        <f>+'GESTION DE RECREACION'!Q12</f>
        <v>Manual</v>
      </c>
      <c r="S36" s="5">
        <f>+'GESTION DE RECREACION'!R12</f>
        <v>0.4</v>
      </c>
      <c r="T36" s="3" t="str">
        <f>+'GESTION DE RECREACION'!S12</f>
        <v>Documentado</v>
      </c>
      <c r="U36" s="3" t="str">
        <f>+'GESTION DE RECREACION'!T12</f>
        <v>Continua</v>
      </c>
      <c r="V36" s="3" t="str">
        <f>+'GESTION DE RECREACION'!U12</f>
        <v>Con registro</v>
      </c>
      <c r="W36" s="44" t="str">
        <f>+'GESTION DE RECREACION'!V12</f>
        <v>Probabilidad de afectación reputacional y económica por el incumplimiento en metas de cobertura de servicios frente a los resultados esperados en los programas y oferta institucional.</v>
      </c>
      <c r="X36" s="3" t="str">
        <f>+'GESTION DE RECREACION'!W12</f>
        <v>Probabilidad Inherente</v>
      </c>
      <c r="Y36" s="5">
        <f>+'GESTION DE RECREACION'!X12</f>
        <v>0.2</v>
      </c>
      <c r="Z36" s="3" t="str">
        <f>+'GESTION DE RECREACION'!Y12</f>
        <v xml:space="preserve">Control No.1
</v>
      </c>
      <c r="AA36" s="5">
        <f>+'GESTION DE RECREACION'!Z12</f>
        <v>0.4</v>
      </c>
      <c r="AB36" s="5">
        <f>+'GESTION DE RECREACION'!AA12</f>
        <v>8.0000000000000016E-2</v>
      </c>
      <c r="AC36" s="48">
        <f>+'GESTION DE RECREACION'!AB12</f>
        <v>0.12</v>
      </c>
      <c r="AD36" s="49">
        <f>+'GESTION DE RECREACION'!AC12</f>
        <v>0.6</v>
      </c>
      <c r="AE36" s="50">
        <f>+'GESTION DE RECREACION'!AD12</f>
        <v>0.12</v>
      </c>
      <c r="AF36" s="50">
        <f>+'GESTION DE RECREACION'!AE12</f>
        <v>0.6</v>
      </c>
      <c r="AG36" s="51" t="str">
        <f>+'GESTION DE RECREACION'!AF12</f>
        <v>Moderado</v>
      </c>
      <c r="AH36" s="52" t="str">
        <f>+'GESTION DE RECREACION'!AG12</f>
        <v>Asumir el riesgo, Reducir el riesgo</v>
      </c>
      <c r="AI36" s="31" t="str">
        <f>+'GESTION DE RECREACION'!AH12</f>
        <v>Monitoreos permanentes de la oferta institucional</v>
      </c>
      <c r="AJ36" s="31" t="str">
        <f>+'GESTION DE RECREACION'!AI12</f>
        <v>Subdirector de Recreación y Deportes-Planeación</v>
      </c>
      <c r="AK36" s="47">
        <f>+'GESTION DE RECREACION'!AJ12</f>
        <v>45748</v>
      </c>
      <c r="AL36" s="93" t="str">
        <f>+'GESTION DE RECREACION'!AK12</f>
        <v>Semestral</v>
      </c>
      <c r="AM36" s="94">
        <f>+'GESTION DE RECREACION'!AL12</f>
        <v>0</v>
      </c>
      <c r="AN36" s="94">
        <f>+'GESTION DE RECREACION'!AM12</f>
        <v>0</v>
      </c>
    </row>
    <row r="37" spans="1:40" ht="36.75" customHeight="1" x14ac:dyDescent="0.25">
      <c r="A37" s="107"/>
      <c r="B37" s="30"/>
      <c r="C37" s="30"/>
      <c r="D37" s="30"/>
      <c r="E37" s="30"/>
      <c r="F37" s="30"/>
      <c r="G37" s="30"/>
      <c r="H37" s="30"/>
      <c r="I37" s="30"/>
      <c r="J37" s="30"/>
      <c r="K37" s="30"/>
      <c r="L37" s="30"/>
      <c r="M37" s="30"/>
      <c r="N37" s="30"/>
      <c r="O37" s="3" t="str">
        <f>+'GESTION DE RECREACION'!N13</f>
        <v xml:space="preserve">Control No.2
</v>
      </c>
      <c r="P37" s="4" t="str">
        <f>+'GESTION DE RECREACION'!O13</f>
        <v>Evaluación de informes de gestión del desempeño de los distintos programas.</v>
      </c>
      <c r="Q37" s="3" t="str">
        <f>+'GESTION DE RECREACION'!P13</f>
        <v>Preventivo</v>
      </c>
      <c r="R37" s="3" t="str">
        <f>+'GESTION DE RECREACION'!Q13</f>
        <v>Manual</v>
      </c>
      <c r="S37" s="5">
        <f>+'GESTION DE RECREACION'!R13</f>
        <v>0.4</v>
      </c>
      <c r="T37" s="3" t="str">
        <f>+'GESTION DE RECREACION'!S13</f>
        <v>Documentado</v>
      </c>
      <c r="U37" s="3" t="str">
        <f>+'GESTION DE RECREACION'!T13</f>
        <v>Continua</v>
      </c>
      <c r="V37" s="3" t="str">
        <f>+'GESTION DE RECREACION'!U13</f>
        <v>Con registro</v>
      </c>
      <c r="W37" s="30"/>
      <c r="X37" s="3" t="str">
        <f>+'GESTION DE RECREACION'!W13</f>
        <v>Impacto Inherente</v>
      </c>
      <c r="Y37" s="5">
        <f>+'GESTION DE RECREACION'!X13</f>
        <v>0.6</v>
      </c>
      <c r="Z37" s="3" t="str">
        <f>+'GESTION DE RECREACION'!Y13</f>
        <v xml:space="preserve">Control No.2
</v>
      </c>
      <c r="AA37" s="5">
        <f>+'GESTION DE RECREACION'!Z13</f>
        <v>0.4</v>
      </c>
      <c r="AB37" s="5">
        <f>+'GESTION DE RECREACION'!AA13</f>
        <v>0.24</v>
      </c>
      <c r="AC37" s="30"/>
      <c r="AD37" s="30"/>
      <c r="AE37" s="30"/>
      <c r="AF37" s="30"/>
      <c r="AG37" s="30"/>
      <c r="AH37" s="30"/>
      <c r="AI37" s="30"/>
      <c r="AJ37" s="30"/>
      <c r="AK37" s="30"/>
      <c r="AL37" s="30"/>
      <c r="AM37" s="30"/>
      <c r="AN37" s="30"/>
    </row>
    <row r="38" spans="1:40" ht="66.75" customHeight="1" x14ac:dyDescent="0.25">
      <c r="A38" s="107"/>
      <c r="B38" s="43">
        <f>+'GESTION DE RECREACION'!A14</f>
        <v>3</v>
      </c>
      <c r="C38" s="44" t="str">
        <f>+'GESTION DE RECREACION'!B14</f>
        <v>Reputacional, Económico</v>
      </c>
      <c r="D38" s="44" t="str">
        <f>+'GESTION DE RECREACION'!C14</f>
        <v>alta de sentido de pertenencia institucional, controles débiles en la gestión de inventarios y supervisión deficiente del personal.</v>
      </c>
      <c r="E38" s="44" t="str">
        <f>+'GESTION DE RECREACION'!D14</f>
        <v>Uso indebido de inventarios, personal o servicios con fines lucrativos por parte de terceros, funcionarios o contratistas.</v>
      </c>
      <c r="F38" s="44" t="str">
        <f>+'GESTION DE RECREACION'!E14</f>
        <v>Probabilidad de afectaciòn reputacional y económica por realizar cobros a la comunidad por servicios o trámites que son gratuitos en el IMRD.</v>
      </c>
      <c r="G38" s="44" t="str">
        <f>+'GESTION DE RECREACION'!F14</f>
        <v>Corrupción</v>
      </c>
      <c r="H38" s="44" t="str">
        <f>+'GESTION DE RECREACION'!G14</f>
        <v>Fraude Interno</v>
      </c>
      <c r="I38" s="44" t="str">
        <f>+'GESTION DE RECREACION'!H14</f>
        <v>3 a 24 veces por año</v>
      </c>
      <c r="J38" s="31" t="str">
        <f>+'GESTION DE RECREACION'!I14</f>
        <v>Muy baja</v>
      </c>
      <c r="K38" s="50">
        <f>+'GESTION DE RECREACION'!J14</f>
        <v>0.2</v>
      </c>
      <c r="L38" s="31" t="str">
        <f>+'GESTION DE RECREACION'!K14</f>
        <v>Catastrófico</v>
      </c>
      <c r="M38" s="50">
        <f>+'GESTION DE RECREACION'!L14</f>
        <v>1</v>
      </c>
      <c r="N38" s="51" t="str">
        <f>+'GESTION DE RECREACION'!M14</f>
        <v>Extremo</v>
      </c>
      <c r="O38" s="3" t="str">
        <f>+'GESTION DE RECREACION'!N14</f>
        <v xml:space="preserve">Control No.1
</v>
      </c>
      <c r="P38" s="4" t="str">
        <f>+'GESTION DE RECREACION'!O14</f>
        <v>Seguimiento y control de PQRSDF relacionadas con cobros indebidos.</v>
      </c>
      <c r="Q38" s="3" t="str">
        <f>+'GESTION DE RECREACION'!P14</f>
        <v>Preventivo</v>
      </c>
      <c r="R38" s="3" t="str">
        <f>+'GESTION DE RECREACION'!Q14</f>
        <v>Manual</v>
      </c>
      <c r="S38" s="5">
        <f>+'GESTION DE RECREACION'!R14</f>
        <v>0.4</v>
      </c>
      <c r="T38" s="3" t="str">
        <f>+'GESTION DE RECREACION'!S14</f>
        <v>Documentado</v>
      </c>
      <c r="U38" s="3" t="str">
        <f>+'GESTION DE RECREACION'!T14</f>
        <v>Continua</v>
      </c>
      <c r="V38" s="3" t="str">
        <f>+'GESTION DE RECREACION'!U14</f>
        <v>Con Registro</v>
      </c>
      <c r="W38" s="44" t="str">
        <f>+'GESTION DE RECREACION'!V14</f>
        <v>Probabilidad de afectaciòn reputacional y económica por realizar cobros a la comunidad por servicios o trámites que son gratuitos en el IMRD.</v>
      </c>
      <c r="X38" s="3" t="str">
        <f>+'GESTION DE RECREACION'!W14</f>
        <v>Probabilidad Inherente</v>
      </c>
      <c r="Y38" s="5">
        <f>+'GESTION DE RECREACION'!X14</f>
        <v>0.2</v>
      </c>
      <c r="Z38" s="3" t="str">
        <f>+'GESTION DE RECREACION'!Y14</f>
        <v xml:space="preserve">Control No.1
</v>
      </c>
      <c r="AA38" s="5">
        <f>+'GESTION DE RECREACION'!Z14</f>
        <v>0.4</v>
      </c>
      <c r="AB38" s="5">
        <f>+'GESTION DE RECREACION'!AA14</f>
        <v>8.0000000000000016E-2</v>
      </c>
      <c r="AC38" s="48">
        <f>+'GESTION DE RECREACION'!AB14</f>
        <v>0.12</v>
      </c>
      <c r="AD38" s="49">
        <f>+'GESTION DE RECREACION'!AC14</f>
        <v>1</v>
      </c>
      <c r="AE38" s="50">
        <f>+'GESTION DE RECREACION'!AD14</f>
        <v>0.12</v>
      </c>
      <c r="AF38" s="50">
        <f>+'GESTION DE RECREACION'!AE14</f>
        <v>1</v>
      </c>
      <c r="AG38" s="51" t="str">
        <f>+'GESTION DE RECREACION'!AF14</f>
        <v>Extremo</v>
      </c>
      <c r="AH38" s="52" t="str">
        <f>+'GESTION DE RECREACION'!AG14</f>
        <v>Eliminar o reducir el riesgo</v>
      </c>
      <c r="AI38" s="31" t="str">
        <f>+'GESTION DE RECREACION'!AH14</f>
        <v>Análisis a los resultados de las encuestas de satisfacción a la comunidad</v>
      </c>
      <c r="AJ38" s="31" t="str">
        <f>+'GESTION DE RECREACION'!AI14</f>
        <v>Subdirector de Recreación y Deportes</v>
      </c>
      <c r="AK38" s="47">
        <f>+'GESTION DE RECREACION'!AJ14</f>
        <v>45748</v>
      </c>
      <c r="AL38" s="93" t="str">
        <f>+'GESTION DE RECREACION'!AK14</f>
        <v>Semestral</v>
      </c>
      <c r="AM38" s="94">
        <f>+'GESTION DE RECREACION'!AL14</f>
        <v>0</v>
      </c>
      <c r="AN38" s="94">
        <f>+'GESTION DE RECREACION'!AM14</f>
        <v>0</v>
      </c>
    </row>
    <row r="39" spans="1:40" ht="60" customHeight="1" x14ac:dyDescent="0.25">
      <c r="A39" s="107"/>
      <c r="B39" s="30"/>
      <c r="C39" s="30"/>
      <c r="D39" s="30"/>
      <c r="E39" s="30"/>
      <c r="F39" s="30"/>
      <c r="G39" s="30"/>
      <c r="H39" s="30"/>
      <c r="I39" s="30"/>
      <c r="J39" s="30"/>
      <c r="K39" s="30"/>
      <c r="L39" s="30"/>
      <c r="M39" s="30"/>
      <c r="N39" s="30"/>
      <c r="O39" s="3" t="str">
        <f>+'GESTION DE RECREACION'!N15</f>
        <v xml:space="preserve">Control No.2
</v>
      </c>
      <c r="P39" s="4" t="str">
        <f>+'GESTION DE RECREACION'!O15</f>
        <v>Inclusión en la encuesta de satisfacción de una pregunta específica para registrar denuncias sobre posibles actos de corrupción.</v>
      </c>
      <c r="Q39" s="3" t="str">
        <f>+'GESTION DE RECREACION'!P15</f>
        <v>Preventivo</v>
      </c>
      <c r="R39" s="3" t="str">
        <f>+'GESTION DE RECREACION'!Q15</f>
        <v>Manual</v>
      </c>
      <c r="S39" s="5">
        <f>+'GESTION DE RECREACION'!R15</f>
        <v>0.4</v>
      </c>
      <c r="T39" s="3" t="str">
        <f>+'GESTION DE RECREACION'!S15</f>
        <v>Documentado</v>
      </c>
      <c r="U39" s="3" t="str">
        <f>+'GESTION DE RECREACION'!T15</f>
        <v>Continua</v>
      </c>
      <c r="V39" s="3" t="str">
        <f>+'GESTION DE RECREACION'!U15</f>
        <v>Con registro</v>
      </c>
      <c r="W39" s="30"/>
      <c r="X39" s="3" t="str">
        <f>+'GESTION DE RECREACION'!W15</f>
        <v>Impacto Inherente</v>
      </c>
      <c r="Y39" s="5">
        <f>+'GESTION DE RECREACION'!X15</f>
        <v>1</v>
      </c>
      <c r="Z39" s="3" t="str">
        <f>+'GESTION DE RECREACION'!Y15</f>
        <v xml:space="preserve">Control No.2
</v>
      </c>
      <c r="AA39" s="5">
        <f>+'GESTION DE RECREACION'!Z15</f>
        <v>0.4</v>
      </c>
      <c r="AB39" s="5">
        <f>+'GESTION DE RECREACION'!AA15</f>
        <v>0.4</v>
      </c>
      <c r="AC39" s="30"/>
      <c r="AD39" s="30"/>
      <c r="AE39" s="30"/>
      <c r="AF39" s="30"/>
      <c r="AG39" s="30"/>
      <c r="AH39" s="30"/>
      <c r="AI39" s="30"/>
      <c r="AJ39" s="30"/>
      <c r="AK39" s="30"/>
      <c r="AL39" s="30"/>
      <c r="AM39" s="30"/>
      <c r="AN39" s="30"/>
    </row>
    <row r="40" spans="1:40" ht="72" customHeight="1" x14ac:dyDescent="0.25">
      <c r="A40" s="107"/>
      <c r="B40" s="43">
        <f>+'GESTION DE RECREACION'!A16</f>
        <v>4</v>
      </c>
      <c r="C40" s="44" t="str">
        <f>+'GESTION DE RECREACION'!B16</f>
        <v>Reputacional</v>
      </c>
      <c r="D40" s="44" t="str">
        <f>+'GESTION DE RECREACION'!C16</f>
        <v>Ausencia de procedimientos y controles estadísticos para la gestión de información.</v>
      </c>
      <c r="E40" s="44" t="str">
        <f>+'GESTION DE RECREACION'!D16</f>
        <v>Deficiencia en la recolección y análisis de datos para la toma de decisiones.</v>
      </c>
      <c r="F40" s="44" t="str">
        <f>+'GESTION DE RECREACION'!E16</f>
        <v>Probabilidad de afectacón reputacional por ausencia de información de deportistas o beneficarios que permita el seguimiento y monitoreo de progresos deportivos.</v>
      </c>
      <c r="G40" s="44" t="str">
        <f>+'GESTION DE RECREACION'!F16</f>
        <v>Gestion</v>
      </c>
      <c r="H40" s="44" t="str">
        <f>+'GESTION DE RECREACION'!G16</f>
        <v>Ejecución y administración de procesos</v>
      </c>
      <c r="I40" s="44" t="str">
        <f>+'GESTION DE RECREACION'!H16</f>
        <v>3 a 24 veces por año</v>
      </c>
      <c r="J40" s="31" t="str">
        <f>+'GESTION DE RECREACION'!I16</f>
        <v>Muy baja</v>
      </c>
      <c r="K40" s="50">
        <f>+'GESTION DE RECREACION'!J16</f>
        <v>0.2</v>
      </c>
      <c r="L40" s="31" t="str">
        <f>+'GESTION DE RECREACION'!K16</f>
        <v>Mayor</v>
      </c>
      <c r="M40" s="50">
        <f>+'GESTION DE RECREACION'!L16</f>
        <v>0.8</v>
      </c>
      <c r="N40" s="51" t="str">
        <f>+'GESTION DE RECREACION'!M16</f>
        <v>Alto</v>
      </c>
      <c r="O40" s="3" t="str">
        <f>+'GESTION DE RECREACION'!N16</f>
        <v xml:space="preserve">Control No.1
</v>
      </c>
      <c r="P40" s="4" t="str">
        <f>+'GESTION DE RECREACION'!O16</f>
        <v>Implementación de un observatorio deportivo que realice control estadístico trimestral, administrado por la Subdirección de Recreación y Deportes.</v>
      </c>
      <c r="Q40" s="3" t="str">
        <f>+'GESTION DE RECREACION'!P16</f>
        <v>Preventivo</v>
      </c>
      <c r="R40" s="3" t="str">
        <f>+'GESTION DE RECREACION'!Q16</f>
        <v>Manual</v>
      </c>
      <c r="S40" s="5">
        <f>+'GESTION DE RECREACION'!R16</f>
        <v>0.4</v>
      </c>
      <c r="T40" s="3" t="str">
        <f>+'GESTION DE RECREACION'!S16</f>
        <v>Documentado</v>
      </c>
      <c r="U40" s="3" t="str">
        <f>+'GESTION DE RECREACION'!T16</f>
        <v>Continua</v>
      </c>
      <c r="V40" s="3" t="str">
        <f>+'GESTION DE RECREACION'!U16</f>
        <v>Con registro</v>
      </c>
      <c r="W40" s="44" t="str">
        <f>+'GESTION DE RECREACION'!V16</f>
        <v>Probabilidad de afectacón reputacional por ausencia de información de deportistas o beneficarios que permita el seguimiento y monitoreo de progresos deportivos.</v>
      </c>
      <c r="X40" s="3" t="str">
        <f>+'GESTION DE RECREACION'!W16</f>
        <v>Probabilidad Inherente</v>
      </c>
      <c r="Y40" s="5">
        <f>+'GESTION DE RECREACION'!X16</f>
        <v>0.2</v>
      </c>
      <c r="Z40" s="3" t="str">
        <f>+'GESTION DE RECREACION'!Y16</f>
        <v xml:space="preserve">Control No.1
</v>
      </c>
      <c r="AA40" s="5">
        <f>+'GESTION DE RECREACION'!Z16</f>
        <v>0.4</v>
      </c>
      <c r="AB40" s="5">
        <f>+'GESTION DE RECREACION'!AA16</f>
        <v>8.0000000000000016E-2</v>
      </c>
      <c r="AC40" s="48">
        <f>+'GESTION DE RECREACION'!AB16</f>
        <v>0.12</v>
      </c>
      <c r="AD40" s="49">
        <f>+'GESTION DE RECREACION'!AC16</f>
        <v>0.8</v>
      </c>
      <c r="AE40" s="50">
        <f>+'GESTION DE RECREACION'!AD16</f>
        <v>0.12</v>
      </c>
      <c r="AF40" s="50">
        <f>+'GESTION DE RECREACION'!AE16</f>
        <v>0.8</v>
      </c>
      <c r="AG40" s="51" t="str">
        <f>+'GESTION DE RECREACION'!AF16</f>
        <v>Alto</v>
      </c>
      <c r="AH40" s="52" t="str">
        <f>+'GESTION DE RECREACION'!AG16</f>
        <v>Evitar, compartir o transferir</v>
      </c>
      <c r="AI40" s="31" t="str">
        <f>+'GESTION DE RECREACION'!AH16</f>
        <v>Análisis a los resultados del observatorio deportivo, impulsando politica de gestión estadistica</v>
      </c>
      <c r="AJ40" s="31" t="str">
        <f>+'GESTION DE RECREACION'!AI16</f>
        <v>Subdirector de Recreación y Deportes</v>
      </c>
      <c r="AK40" s="47">
        <f>+'GESTION DE RECREACION'!AJ16</f>
        <v>45748</v>
      </c>
      <c r="AL40" s="93" t="str">
        <f>+'GESTION DE RECREACION'!AK16</f>
        <v>Semestral</v>
      </c>
      <c r="AM40" s="94">
        <f>+'GESTION DE RECREACION'!AL16</f>
        <v>0</v>
      </c>
      <c r="AN40" s="94">
        <f>+'GESTION DE RECREACION'!AM16</f>
        <v>0</v>
      </c>
    </row>
    <row r="41" spans="1:40" ht="68.25" customHeight="1" x14ac:dyDescent="0.25">
      <c r="A41" s="30"/>
      <c r="B41" s="30"/>
      <c r="C41" s="30"/>
      <c r="D41" s="30"/>
      <c r="E41" s="30"/>
      <c r="F41" s="30"/>
      <c r="G41" s="30"/>
      <c r="H41" s="30"/>
      <c r="I41" s="30"/>
      <c r="J41" s="30"/>
      <c r="K41" s="30"/>
      <c r="L41" s="30"/>
      <c r="M41" s="30"/>
      <c r="N41" s="30"/>
      <c r="O41" s="23" t="str">
        <f>+'GESTION DE RECREACION'!N17</f>
        <v xml:space="preserve">Control No.2
</v>
      </c>
      <c r="P41" s="24" t="str">
        <f>+'GESTION DE RECREACION'!O17</f>
        <v xml:space="preserve">Publicaciòn de la información para uso de plataformas de "Datos Abiertos" </v>
      </c>
      <c r="Q41" s="23" t="str">
        <f>+'GESTION DE RECREACION'!P17</f>
        <v>Preventivo</v>
      </c>
      <c r="R41" s="23" t="str">
        <f>+'GESTION DE RECREACION'!Q17</f>
        <v>Manual</v>
      </c>
      <c r="S41" s="25">
        <f>+'GESTION DE RECREACION'!R17</f>
        <v>0.4</v>
      </c>
      <c r="T41" s="23" t="str">
        <f>+'GESTION DE RECREACION'!S17</f>
        <v>Documentado</v>
      </c>
      <c r="U41" s="23" t="str">
        <f>+'GESTION DE RECREACION'!T17</f>
        <v>Continua</v>
      </c>
      <c r="V41" s="23" t="str">
        <f>+'GESTION DE RECREACION'!U17</f>
        <v>Con registro</v>
      </c>
      <c r="W41" s="30"/>
      <c r="X41" s="23" t="str">
        <f>+'GESTION DE RECREACION'!W17</f>
        <v>Impacto Inherente</v>
      </c>
      <c r="Y41" s="25">
        <f>+'GESTION DE RECREACION'!X17</f>
        <v>0.8</v>
      </c>
      <c r="Z41" s="23" t="str">
        <f>+'GESTION DE RECREACION'!Y17</f>
        <v xml:space="preserve">Control No.2
</v>
      </c>
      <c r="AA41" s="25">
        <f>+'GESTION DE RECREACION'!Z17</f>
        <v>0.4</v>
      </c>
      <c r="AB41" s="25">
        <f>+'GESTION DE RECREACION'!AA17</f>
        <v>0.32000000000000006</v>
      </c>
      <c r="AC41" s="30"/>
      <c r="AD41" s="30"/>
      <c r="AE41" s="30"/>
      <c r="AF41" s="30"/>
      <c r="AG41" s="30"/>
      <c r="AH41" s="30"/>
      <c r="AI41" s="30"/>
      <c r="AJ41" s="30"/>
      <c r="AK41" s="30"/>
      <c r="AL41" s="30"/>
      <c r="AM41" s="30"/>
      <c r="AN41" s="30"/>
    </row>
    <row r="42" spans="1:40" ht="66.75" customHeight="1" x14ac:dyDescent="0.25">
      <c r="A42" s="112" t="str">
        <f>+'GESTION TALENTO HUMANO'!$C$4</f>
        <v xml:space="preserve"> TALENTO HUMANO</v>
      </c>
      <c r="B42" s="105">
        <f t="array" ref="B42:B43">+'GESTION TALENTO HUMANO'!A10:A11</f>
        <v>1</v>
      </c>
      <c r="C42" s="104" t="str">
        <f t="array" ref="C42:C43">+'GESTION TALENTO HUMANO'!B10:B11</f>
        <v>Reputacional</v>
      </c>
      <c r="D42" s="104" t="str">
        <f t="array" ref="D42:D43">+'GESTION TALENTO HUMANO'!C10:C11</f>
        <v xml:space="preserve">Falta de inducción adecuada, escasos espacios de integración, deficiencias en la comunicación interna y ausencia de jerarquías claras.	</v>
      </c>
      <c r="E42" s="104" t="str">
        <f t="array" ref="E42:E43">+'GESTION TALENTO HUMANO'!D10:D11</f>
        <v xml:space="preserve">Deterioro del clima laboral en la entidad.	</v>
      </c>
      <c r="F42" s="104" t="str">
        <f t="array" ref="F42:F43">+'GESTION TALENTO HUMANO'!E10:E11</f>
        <v>Posibilidad de afectación  reputacional por  contextos poco favorables para el desarrollo de las actividades que afecte el clima laboral en la entidad</v>
      </c>
      <c r="G42" s="104" t="str">
        <f t="array" ref="G42:G43">+'GESTION TALENTO HUMANO'!F10:F11</f>
        <v>Gestión</v>
      </c>
      <c r="H42" s="104" t="str">
        <f t="array" ref="H42:H43">+'GESTION TALENTO HUMANO'!G10:G11</f>
        <v>Ejecución y administración de procesos</v>
      </c>
      <c r="I42" s="104" t="str">
        <f t="array" ref="I42:I43">+'GESTION TALENTO HUMANO'!H10:H11</f>
        <v>3 a 24 veces por año</v>
      </c>
      <c r="J42" s="95" t="str">
        <f t="array" ref="J42:J43">+'GESTION TALENTO HUMANO'!I10:I11</f>
        <v>Baja</v>
      </c>
      <c r="K42" s="102">
        <f t="array" ref="K42:K43">+'GESTION TALENTO HUMANO'!J10:J11</f>
        <v>0.4</v>
      </c>
      <c r="L42" s="95" t="str">
        <f t="array" ref="L42:L43">+'GESTION TALENTO HUMANO'!K10:K11</f>
        <v>Mayor</v>
      </c>
      <c r="M42" s="102">
        <f t="array" ref="M42:M43">+'GESTION TALENTO HUMANO'!L10:L11</f>
        <v>0.8</v>
      </c>
      <c r="N42" s="103" t="str">
        <f t="array" ref="N42:N43">+'GESTION TALENTO HUMANO'!M10:M11</f>
        <v>Alto</v>
      </c>
      <c r="O42" s="20" t="str">
        <f t="array" ref="O42:O43">+'GESTION TALENTO HUMANO'!N10:N11</f>
        <v xml:space="preserve">Control No.1
</v>
      </c>
      <c r="P42" s="21" t="str">
        <f t="array" ref="P42:P43">+'GESTION TALENTO HUMANO'!O10:O11</f>
        <v>Aplicación semestral de encuestas de clima laboral para evaluar el ambiente organizacional.</v>
      </c>
      <c r="Q42" s="20" t="str">
        <f t="array" ref="Q42:Q43">+'GESTION TALENTO HUMANO'!P10:P11</f>
        <v>Preventivo</v>
      </c>
      <c r="R42" s="20" t="str">
        <f t="array" ref="R42:R43">+'GESTION TALENTO HUMANO'!Q10:Q11</f>
        <v>Manual</v>
      </c>
      <c r="S42" s="22">
        <f t="array" ref="S42:S43">+'GESTION TALENTO HUMANO'!R10:R11</f>
        <v>0.4</v>
      </c>
      <c r="T42" s="20" t="str">
        <f t="array" ref="T42:T43">+'GESTION TALENTO HUMANO'!S10:S11</f>
        <v>Documentado</v>
      </c>
      <c r="U42" s="20" t="str">
        <f t="array" ref="U42:U43">+'GESTION TALENTO HUMANO'!T10:T11</f>
        <v>Continua</v>
      </c>
      <c r="V42" s="20" t="str">
        <f t="array" ref="V42:V43">+'GESTION TALENTO HUMANO'!U10:U11</f>
        <v>Con registro</v>
      </c>
      <c r="W42" s="104" t="str">
        <f t="array" ref="W42:W43">+'GESTION TALENTO HUMANO'!V10:V11</f>
        <v>Posibilidad de afectación  reputacional por  contextos poco favorables para el desarrollo de las actividades que afecte el clima laboral en la entidad</v>
      </c>
      <c r="X42" s="20" t="str">
        <f t="array" ref="X42:X43">+'GESTION TALENTO HUMANO'!W10:W11</f>
        <v>Probabilidad Inherente</v>
      </c>
      <c r="Y42" s="22">
        <f t="array" ref="Y42:Y43">+'GESTION TALENTO HUMANO'!X10:X11</f>
        <v>0.4</v>
      </c>
      <c r="Z42" s="20" t="str">
        <f t="array" ref="Z42:Z43">+'GESTION TALENTO HUMANO'!Y10:Y11</f>
        <v xml:space="preserve">Control No.1
</v>
      </c>
      <c r="AA42" s="22">
        <f t="array" ref="AA42:AA43">+'GESTION TALENTO HUMANO'!Z10:Z11</f>
        <v>0.4</v>
      </c>
      <c r="AB42" s="22">
        <f t="array" ref="AB42:AB43">+'GESTION TALENTO HUMANO'!AA10:AA11</f>
        <v>0.16000000000000003</v>
      </c>
      <c r="AC42" s="100">
        <f t="array" ref="AC42:AC43">+'GESTION TALENTO HUMANO'!AB10:AB11</f>
        <v>0.24</v>
      </c>
      <c r="AD42" s="101">
        <f t="array" ref="AD42:AD43">+'GESTION TALENTO HUMANO'!AC10:AC11</f>
        <v>0.8</v>
      </c>
      <c r="AE42" s="102">
        <f t="array" ref="AE42:AE43">+'GESTION TALENTO HUMANO'!AD10:AD11</f>
        <v>0.24</v>
      </c>
      <c r="AF42" s="102">
        <f t="array" ref="AF42:AF43">+'GESTION TALENTO HUMANO'!AE10:AE11</f>
        <v>0.8</v>
      </c>
      <c r="AG42" s="103" t="str">
        <f t="array" ref="AG42:AG43">+'GESTION TALENTO HUMANO'!AF10:AF11</f>
        <v>Alto</v>
      </c>
      <c r="AH42" s="97" t="str">
        <f t="array" ref="AH42:AH43">+'GESTION TALENTO HUMANO'!AG10:AG11</f>
        <v>Evitar, compartir o transferir</v>
      </c>
      <c r="AI42" s="95" t="str">
        <f t="array" ref="AI42:AI43">+'GESTION TALENTO HUMANO'!AH10:AH11</f>
        <v>Analisis de las acciones frente a los resultados de clima laboral, bienestar laboral y el plan de capacitaciones</v>
      </c>
      <c r="AJ42" s="95" t="str">
        <f t="array" ref="AJ42:AJ43">+'GESTION TALENTO HUMANO'!AI10:AI11</f>
        <v>Lider de gestión de talento humano</v>
      </c>
      <c r="AK42" s="96">
        <f t="array" ref="AK42:AK43">+'GESTION TALENTO HUMANO'!AJ10:AJ11</f>
        <v>45823</v>
      </c>
      <c r="AL42" s="98">
        <f t="array" ref="AL42:AL43">+'GESTION TALENTO HUMANO'!AK10:AK11</f>
        <v>0</v>
      </c>
      <c r="AM42" s="99" t="str">
        <f t="array" ref="AM42:AM43">+'GESTION TALENTO HUMANO'!AL10:AL11</f>
        <v>Semestral</v>
      </c>
      <c r="AN42" s="99">
        <f t="array" ref="AN42:AN43">+'GESTION TALENTO HUMANO'!AM10:AM11</f>
        <v>0</v>
      </c>
    </row>
    <row r="43" spans="1:40" ht="60.75" customHeight="1" x14ac:dyDescent="0.25">
      <c r="A43" s="107"/>
      <c r="B43" s="30">
        <v>0</v>
      </c>
      <c r="C43" s="30">
        <v>0</v>
      </c>
      <c r="D43" s="30">
        <v>0</v>
      </c>
      <c r="E43" s="30">
        <v>0</v>
      </c>
      <c r="F43" s="30">
        <v>0</v>
      </c>
      <c r="G43" s="30">
        <v>0</v>
      </c>
      <c r="H43" s="30">
        <v>0</v>
      </c>
      <c r="I43" s="30">
        <v>0</v>
      </c>
      <c r="J43" s="30">
        <v>0</v>
      </c>
      <c r="K43" s="30">
        <v>0</v>
      </c>
      <c r="L43" s="30">
        <v>0</v>
      </c>
      <c r="M43" s="30">
        <v>0</v>
      </c>
      <c r="N43" s="30">
        <v>0</v>
      </c>
      <c r="O43" s="3" t="str">
        <v xml:space="preserve">Control No.2
</v>
      </c>
      <c r="P43" s="4" t="str">
        <v>Cumplimiento del Desarrollo de las actividades del plan de bienestar e incentivos para mejorar la convivencia.</v>
      </c>
      <c r="Q43" s="3" t="str">
        <v>Preventivo</v>
      </c>
      <c r="R43" s="3" t="str">
        <v>Manual</v>
      </c>
      <c r="S43" s="5">
        <v>0.4</v>
      </c>
      <c r="T43" s="3" t="str">
        <v>Documentado</v>
      </c>
      <c r="U43" s="3" t="str">
        <v>Continua</v>
      </c>
      <c r="V43" s="3" t="str">
        <v>Con registro</v>
      </c>
      <c r="W43" s="30">
        <v>0</v>
      </c>
      <c r="X43" s="3" t="str">
        <v>Impacto Inherente</v>
      </c>
      <c r="Y43" s="5">
        <v>0.8</v>
      </c>
      <c r="Z43" s="3" t="str">
        <v xml:space="preserve">Control No.2
</v>
      </c>
      <c r="AA43" s="5">
        <v>0.4</v>
      </c>
      <c r="AB43" s="5">
        <v>0.32000000000000006</v>
      </c>
      <c r="AC43" s="30">
        <v>0</v>
      </c>
      <c r="AD43" s="30">
        <v>0</v>
      </c>
      <c r="AE43" s="30">
        <v>0</v>
      </c>
      <c r="AF43" s="30">
        <v>0</v>
      </c>
      <c r="AG43" s="30">
        <v>0</v>
      </c>
      <c r="AH43" s="30">
        <v>0</v>
      </c>
      <c r="AI43" s="30">
        <v>0</v>
      </c>
      <c r="AJ43" s="30">
        <v>0</v>
      </c>
      <c r="AK43" s="30">
        <v>0</v>
      </c>
      <c r="AL43" s="30">
        <v>0</v>
      </c>
      <c r="AM43" s="30">
        <v>0</v>
      </c>
      <c r="AN43" s="30">
        <v>0</v>
      </c>
    </row>
    <row r="44" spans="1:40" ht="30" customHeight="1" x14ac:dyDescent="0.25">
      <c r="A44" s="107"/>
      <c r="B44" s="43">
        <f t="array" ref="B44:B45">+'GESTION TALENTO HUMANO'!A12:A13</f>
        <v>2</v>
      </c>
      <c r="C44" s="44" t="str">
        <f t="array" ref="C44:C45">+'GESTION TALENTO HUMANO'!B12:B13</f>
        <v>Económico</v>
      </c>
      <c r="D44" s="88" t="str">
        <f t="array" ref="D44:D45">+'GESTION TALENTO HUMANO'!C12:C13</f>
        <v xml:space="preserve">Exposición de funcionarios y visitantes a condiciones inseguras debido a medidas de seguridad insuficientes.	</v>
      </c>
      <c r="E44" s="44" t="str">
        <f t="array" ref="E44:E45">+'GESTION TALENTO HUMANO'!D12:D13</f>
        <v xml:space="preserve">Incumplimiento de los requisitos del sistema de gestión de seguridad y salud en el trabajo (SG-SST).	</v>
      </c>
      <c r="F44" s="44" t="str">
        <f t="array" ref="F44:F45">+'GESTION TALENTO HUMANO'!E12:E13</f>
        <v xml:space="preserve">Posibilidad de afectaciòn económica por el incumplimiento a requisitos legales aplicables del SG-SST en el IMRD    </v>
      </c>
      <c r="G44" s="44" t="str">
        <f t="array" ref="G44:G45">+'GESTION TALENTO HUMANO'!F12:F13</f>
        <v>Gestión</v>
      </c>
      <c r="H44" s="44" t="str">
        <f t="array" ref="H44:H45">+'GESTION TALENTO HUMANO'!G12:G13</f>
        <v>Ejecución y administración de procesos</v>
      </c>
      <c r="I44" s="44" t="str">
        <f t="array" ref="I44:I45">+'GESTION TALENTO HUMANO'!H12:H13</f>
        <v>3 a 24 veces por año</v>
      </c>
      <c r="J44" s="31" t="str">
        <f t="array" ref="J44:J45">+'GESTION TALENTO HUMANO'!I12:I13</f>
        <v>Baja</v>
      </c>
      <c r="K44" s="50">
        <f t="array" ref="K44:K45">+'GESTION TALENTO HUMANO'!J12:J13</f>
        <v>0.4</v>
      </c>
      <c r="L44" s="31" t="str">
        <f t="array" ref="L44:L45">+'GESTION TALENTO HUMANO'!K12:K13</f>
        <v>Moderado</v>
      </c>
      <c r="M44" s="50">
        <f t="array" ref="M44:M45">+'GESTION TALENTO HUMANO'!L12:L13</f>
        <v>0.6</v>
      </c>
      <c r="N44" s="51" t="str">
        <f t="array" ref="N44:N45">+'GESTION TALENTO HUMANO'!M12:M13</f>
        <v>Moderado</v>
      </c>
      <c r="O44" s="3" t="str">
        <f t="array" ref="O44:O45">+'GESTION TALENTO HUMANO'!N12:N13</f>
        <v xml:space="preserve">Control No.1
</v>
      </c>
      <c r="P44" s="4" t="str">
        <f t="array" ref="P44:P45">+'GESTION TALENTO HUMANO'!O12:O13</f>
        <v xml:space="preserve">Diseño y aprobación de plan anual de trabajo con la ARL para garantizar el cumplimiento normativo. </v>
      </c>
      <c r="Q44" s="3" t="str">
        <f t="array" ref="Q44:Q45">+'GESTION TALENTO HUMANO'!P12:P13</f>
        <v>Detectivo</v>
      </c>
      <c r="R44" s="3" t="str">
        <f t="array" ref="R44:R45">+'GESTION TALENTO HUMANO'!Q12:Q13</f>
        <v>Manual</v>
      </c>
      <c r="S44" s="5">
        <f t="array" ref="S44:S45">+'GESTION TALENTO HUMANO'!R12:R13</f>
        <v>0.3</v>
      </c>
      <c r="T44" s="3" t="str">
        <f t="array" ref="T44:T45">+'GESTION TALENTO HUMANO'!S12:S13</f>
        <v>Documentado</v>
      </c>
      <c r="U44" s="3" t="str">
        <f t="array" ref="U44:U45">+'GESTION TALENTO HUMANO'!T12:T13</f>
        <v>Continua</v>
      </c>
      <c r="V44" s="3" t="str">
        <f t="array" ref="V44:V45">+'GESTION TALENTO HUMANO'!U12:U13</f>
        <v>Con registro</v>
      </c>
      <c r="W44" s="44" t="str">
        <f t="array" ref="W44:W45">+'GESTION TALENTO HUMANO'!V12:V13</f>
        <v xml:space="preserve">Posibilidad de afectaciòn económica por el incumplimiento a requisitos legales aplicables del SG-SST en el IMRD    </v>
      </c>
      <c r="X44" s="3" t="str">
        <f t="array" ref="X44:X45">+'GESTION TALENTO HUMANO'!W12:W13</f>
        <v>Probabilidad Inherente</v>
      </c>
      <c r="Y44" s="5">
        <f t="array" ref="Y44:Y45">+'GESTION TALENTO HUMANO'!X12:X13</f>
        <v>0.4</v>
      </c>
      <c r="Z44" s="3" t="str">
        <f t="array" ref="Z44:Z45">+'GESTION TALENTO HUMANO'!Y12:Y13</f>
        <v xml:space="preserve">Control No.1
</v>
      </c>
      <c r="AA44" s="5">
        <f t="array" ref="AA44:AA45">+'GESTION TALENTO HUMANO'!Z12:Z13</f>
        <v>0.3</v>
      </c>
      <c r="AB44" s="5">
        <f t="array" ref="AB44:AB45">+'GESTION TALENTO HUMANO'!AA12:AA13</f>
        <v>0.12</v>
      </c>
      <c r="AC44" s="48">
        <f t="array" ref="AC44:AC45">+'GESTION TALENTO HUMANO'!AB12:AB13</f>
        <v>0.28000000000000003</v>
      </c>
      <c r="AD44" s="49">
        <f t="array" ref="AD44:AD45">+'GESTION TALENTO HUMANO'!AC12:AC13</f>
        <v>0.6</v>
      </c>
      <c r="AE44" s="50">
        <f t="array" ref="AE44:AE45">+'GESTION TALENTO HUMANO'!AD12:AD13</f>
        <v>0.28000000000000003</v>
      </c>
      <c r="AF44" s="50">
        <f t="array" ref="AF44:AF45">+'GESTION TALENTO HUMANO'!AE12:AE13</f>
        <v>0.6</v>
      </c>
      <c r="AG44" s="51" t="str">
        <f t="array" ref="AG44:AG45">+'GESTION TALENTO HUMANO'!AF12:AF13</f>
        <v>Moderado</v>
      </c>
      <c r="AH44" s="52" t="str">
        <f t="array" ref="AH44:AH45">+'GESTION TALENTO HUMANO'!AG12:AG13</f>
        <v>Asumir el riesgo, Reducir el riesgo</v>
      </c>
      <c r="AI44" s="31" t="str">
        <f t="array" ref="AI44:AI45">+'GESTION TALENTO HUMANO'!AH12:AH13</f>
        <v>Contrato de apoyo al SG.SST, Visitas de seguimiento y/o apoyo de la ARL</v>
      </c>
      <c r="AJ44" s="31" t="str">
        <f t="array" ref="AJ44:AJ45">+'GESTION TALENTO HUMANO'!AI12:AI13</f>
        <v>Lider de gestión de talento humano</v>
      </c>
      <c r="AK44" s="47">
        <f t="array" ref="AK44:AK45">+'GESTION TALENTO HUMANO'!AJ12:AJ13</f>
        <v>45807</v>
      </c>
      <c r="AL44" s="93">
        <f t="array" ref="AL44:AL45">+'GESTION TALENTO HUMANO'!AK12:AK13</f>
        <v>0</v>
      </c>
      <c r="AM44" s="94" t="str">
        <f t="array" ref="AM44:AM45">+'GESTION TALENTO HUMANO'!AL12:AL13</f>
        <v>Semestral</v>
      </c>
      <c r="AN44" s="94">
        <f t="array" ref="AN44:AN45">+'GESTION TALENTO HUMANO'!AM12:AM13</f>
        <v>0</v>
      </c>
    </row>
    <row r="45" spans="1:40" ht="51.75" customHeight="1" x14ac:dyDescent="0.25">
      <c r="A45" s="107"/>
      <c r="B45" s="30">
        <v>0</v>
      </c>
      <c r="C45" s="30">
        <v>0</v>
      </c>
      <c r="D45" s="30">
        <v>0</v>
      </c>
      <c r="E45" s="30">
        <v>0</v>
      </c>
      <c r="F45" s="30">
        <v>0</v>
      </c>
      <c r="G45" s="30">
        <v>0</v>
      </c>
      <c r="H45" s="30">
        <v>0</v>
      </c>
      <c r="I45" s="30">
        <v>0</v>
      </c>
      <c r="J45" s="30">
        <v>0</v>
      </c>
      <c r="K45" s="30">
        <v>0</v>
      </c>
      <c r="L45" s="30">
        <v>0</v>
      </c>
      <c r="M45" s="30">
        <v>0</v>
      </c>
      <c r="N45" s="30">
        <v>0</v>
      </c>
      <c r="O45" s="3" t="str">
        <v xml:space="preserve">Control No.2
</v>
      </c>
      <c r="P45" s="4" t="str">
        <v>Realización de un autodiagnóstico anual de SST ante el Ministerio de Trabajo y la ARL para verificar el estado del sistema.</v>
      </c>
      <c r="Q45" s="3" t="str">
        <v>Detectivo</v>
      </c>
      <c r="R45" s="3" t="str">
        <v>Manual</v>
      </c>
      <c r="S45" s="5">
        <v>0.3</v>
      </c>
      <c r="T45" s="3" t="str">
        <v>Documentado</v>
      </c>
      <c r="U45" s="3" t="str">
        <v>Continua</v>
      </c>
      <c r="V45" s="3" t="str">
        <v>Con registro</v>
      </c>
      <c r="W45" s="30">
        <v>0</v>
      </c>
      <c r="X45" s="3" t="str">
        <v>Impacto Inherente</v>
      </c>
      <c r="Y45" s="5">
        <v>0.6</v>
      </c>
      <c r="Z45" s="3" t="str">
        <v xml:space="preserve">Control No.2
</v>
      </c>
      <c r="AA45" s="5">
        <v>0.3</v>
      </c>
      <c r="AB45" s="5">
        <v>0.18</v>
      </c>
      <c r="AC45" s="30">
        <v>0</v>
      </c>
      <c r="AD45" s="30">
        <v>0</v>
      </c>
      <c r="AE45" s="30">
        <v>0</v>
      </c>
      <c r="AF45" s="30">
        <v>0</v>
      </c>
      <c r="AG45" s="30">
        <v>0</v>
      </c>
      <c r="AH45" s="30">
        <v>0</v>
      </c>
      <c r="AI45" s="30">
        <v>0</v>
      </c>
      <c r="AJ45" s="30">
        <v>0</v>
      </c>
      <c r="AK45" s="30">
        <v>0</v>
      </c>
      <c r="AL45" s="30">
        <v>0</v>
      </c>
      <c r="AM45" s="30">
        <v>0</v>
      </c>
      <c r="AN45" s="30">
        <v>0</v>
      </c>
    </row>
    <row r="46" spans="1:40" ht="42.75" customHeight="1" x14ac:dyDescent="0.25">
      <c r="A46" s="107"/>
      <c r="B46" s="43">
        <f t="array" ref="B46:B47">+'GESTION TALENTO HUMANO'!A14:A15</f>
        <v>3</v>
      </c>
      <c r="C46" s="44" t="str">
        <f t="array" ref="C46:C47">+'GESTION TALENTO HUMANO'!B14:B15</f>
        <v>Reputacional, Económico</v>
      </c>
      <c r="D46" s="88" t="str">
        <f t="array" ref="D46:D47">+'GESTION TALENTO HUMANO'!C14:C15</f>
        <v xml:space="preserve">Falta de definición clara de los perfiles de cargo, ausencia de criterios mínimos para la selección de personal en programas y proyectos.	</v>
      </c>
      <c r="E46" s="44" t="str">
        <f t="array" ref="E46:E47">+'GESTION TALENTO HUMANO'!D14:D15</f>
        <v xml:space="preserve">Vinculación de personal no idóneo para los cargos dentro de la entidad.	</v>
      </c>
      <c r="F46" s="44" t="str">
        <f t="array" ref="F46:F47">+'GESTION TALENTO HUMANO'!E14:E15</f>
        <v>Posibilidad de afectación reputacional y económica por la vinculación de personal de planta que no cumpla con el perfil y requisistos del cargo, según manual de funciones</v>
      </c>
      <c r="G46" s="44" t="str">
        <f t="array" ref="G46:G47">+'GESTION TALENTO HUMANO'!F14:F15</f>
        <v>Corrupción</v>
      </c>
      <c r="H46" s="44" t="str">
        <f t="array" ref="H46:H47">+'GESTION TALENTO HUMANO'!G14:G15</f>
        <v>Ejecución y administración de procesos</v>
      </c>
      <c r="I46" s="44" t="str">
        <f t="array" ref="I46:I47">+'GESTION TALENTO HUMANO'!H14:H15</f>
        <v>3 a 24 veces por año</v>
      </c>
      <c r="J46" s="31" t="str">
        <f t="array" ref="J46:J47">+'GESTION TALENTO HUMANO'!I14:I15</f>
        <v>Baja</v>
      </c>
      <c r="K46" s="50">
        <f t="array" ref="K46:K47">+'GESTION TALENTO HUMANO'!J14:J15</f>
        <v>0.4</v>
      </c>
      <c r="L46" s="31" t="str">
        <f t="array" ref="L46:L47">+'GESTION TALENTO HUMANO'!K14:K15</f>
        <v>Catastrófico</v>
      </c>
      <c r="M46" s="50">
        <f t="array" ref="M46:M47">+'GESTION TALENTO HUMANO'!L14:L15</f>
        <v>1</v>
      </c>
      <c r="N46" s="51" t="str">
        <f t="array" ref="N46:N47">+'GESTION TALENTO HUMANO'!M14:M15</f>
        <v>Extremo</v>
      </c>
      <c r="O46" s="3" t="str">
        <f t="array" ref="O46:O47">+'GESTION TALENTO HUMANO'!N14:N15</f>
        <v xml:space="preserve">Control No.1
</v>
      </c>
      <c r="P46" s="4" t="str">
        <f t="array" ref="P46:P47">+'GESTION TALENTO HUMANO'!O14:O15</f>
        <v>Revisión de soportes de hoja de vida, aplicando lista de chequeo de verificación.</v>
      </c>
      <c r="Q46" s="3" t="str">
        <f t="array" ref="Q46:Q47">+'GESTION TALENTO HUMANO'!P14:P15</f>
        <v>Preventivo</v>
      </c>
      <c r="R46" s="3" t="str">
        <f t="array" ref="R46:R47">+'GESTION TALENTO HUMANO'!Q14:Q15</f>
        <v>Manual</v>
      </c>
      <c r="S46" s="5">
        <f t="array" ref="S46:S47">+'GESTION TALENTO HUMANO'!R14:R15</f>
        <v>0.4</v>
      </c>
      <c r="T46" s="3" t="str">
        <f t="array" ref="T46:T47">+'GESTION TALENTO HUMANO'!S14:S15</f>
        <v>Documentado</v>
      </c>
      <c r="U46" s="3" t="str">
        <f t="array" ref="U46:U47">+'GESTION TALENTO HUMANO'!T14:T15</f>
        <v>Continua</v>
      </c>
      <c r="V46" s="3" t="str">
        <f t="array" ref="V46:V47">+'GESTION TALENTO HUMANO'!U14:U15</f>
        <v>Con registro</v>
      </c>
      <c r="W46" s="44" t="str">
        <f t="array" ref="W46:W47">+'GESTION TALENTO HUMANO'!V14:V15</f>
        <v>Posibilidad de afectación reputacional y económica por la vinculación de personal de planta que no cumpla con el perfil y requisistos del cargo, según manual de funciones</v>
      </c>
      <c r="X46" s="3" t="str">
        <f t="array" ref="X46:X47">+'GESTION TALENTO HUMANO'!W14:W15</f>
        <v>Probabilidad Inherente</v>
      </c>
      <c r="Y46" s="5">
        <f t="array" ref="Y46:Y47">+'GESTION TALENTO HUMANO'!X14:X15</f>
        <v>0.4</v>
      </c>
      <c r="Z46" s="3" t="str">
        <f t="array" ref="Z46:Z47">+'GESTION TALENTO HUMANO'!Y14:Y15</f>
        <v xml:space="preserve">Control No.1
</v>
      </c>
      <c r="AA46" s="5">
        <f t="array" ref="AA46:AA47">+'GESTION TALENTO HUMANO'!Z14:Z15</f>
        <v>0.4</v>
      </c>
      <c r="AB46" s="5">
        <f t="array" ref="AB46:AB47">+'GESTION TALENTO HUMANO'!AA14:AA15</f>
        <v>0.16000000000000003</v>
      </c>
      <c r="AC46" s="48">
        <f t="array" ref="AC46:AC47">+'GESTION TALENTO HUMANO'!AB14:AB15</f>
        <v>0.24</v>
      </c>
      <c r="AD46" s="49">
        <f t="array" ref="AD46:AD47">+'GESTION TALENTO HUMANO'!AC14:AC15</f>
        <v>1</v>
      </c>
      <c r="AE46" s="50">
        <f t="array" ref="AE46:AE47">+'GESTION TALENTO HUMANO'!AD14:AD15</f>
        <v>0.24</v>
      </c>
      <c r="AF46" s="50">
        <f t="array" ref="AF46:AF47">+'GESTION TALENTO HUMANO'!AE14:AE15</f>
        <v>1</v>
      </c>
      <c r="AG46" s="51" t="str">
        <f t="array" ref="AG46:AG47">+'GESTION TALENTO HUMANO'!AF14:AF15</f>
        <v>Extremo</v>
      </c>
      <c r="AH46" s="52" t="str">
        <f t="array" ref="AH46:AH47">+'GESTION TALENTO HUMANO'!AG14:AG15</f>
        <v>Eliminar o reducir el riesgo</v>
      </c>
      <c r="AI46" s="31" t="str">
        <f t="array" ref="AI46:AI47">+'GESTION TALENTO HUMANO'!AH14:AH15</f>
        <v>Revisión hojas de vida, soportes y ruta de documentos en el proceso de vinculación laboral</v>
      </c>
      <c r="AJ46" s="31" t="str">
        <f t="array" ref="AJ46:AJ47">+'GESTION TALENTO HUMANO'!AI14:AI15</f>
        <v xml:space="preserve">Responsable proceso de contratación </v>
      </c>
      <c r="AK46" s="47">
        <f t="array" ref="AK46:AK47">+'GESTION TALENTO HUMANO'!AJ14:AJ15</f>
        <v>45807</v>
      </c>
      <c r="AL46" s="93">
        <f t="array" ref="AL46:AL47">+'GESTION TALENTO HUMANO'!AK14:AK15</f>
        <v>0</v>
      </c>
      <c r="AM46" s="94" t="str">
        <f t="array" ref="AM46:AM47">+'GESTION TALENTO HUMANO'!AL14:AL15</f>
        <v>Semestral</v>
      </c>
      <c r="AN46" s="94">
        <f t="array" ref="AN46:AN47">+'GESTION TALENTO HUMANO'!AM14:AM15</f>
        <v>0</v>
      </c>
    </row>
    <row r="47" spans="1:40" ht="57.75" customHeight="1" x14ac:dyDescent="0.25">
      <c r="A47" s="30"/>
      <c r="B47" s="30">
        <v>0</v>
      </c>
      <c r="C47" s="30">
        <v>0</v>
      </c>
      <c r="D47" s="30">
        <v>0</v>
      </c>
      <c r="E47" s="30">
        <v>0</v>
      </c>
      <c r="F47" s="30">
        <v>0</v>
      </c>
      <c r="G47" s="30">
        <v>0</v>
      </c>
      <c r="H47" s="30">
        <v>0</v>
      </c>
      <c r="I47" s="30">
        <v>0</v>
      </c>
      <c r="J47" s="30">
        <v>0</v>
      </c>
      <c r="K47" s="30">
        <v>0</v>
      </c>
      <c r="L47" s="30">
        <v>0</v>
      </c>
      <c r="M47" s="30">
        <v>0</v>
      </c>
      <c r="N47" s="30">
        <v>0</v>
      </c>
      <c r="O47" s="3" t="str">
        <v xml:space="preserve">Control No.2
</v>
      </c>
      <c r="P47" s="4" t="str">
        <v>Verificación de información en la plataforma Sigep</v>
      </c>
      <c r="Q47" s="3" t="str">
        <v>Preventivo</v>
      </c>
      <c r="R47" s="3" t="str">
        <v>Manual</v>
      </c>
      <c r="S47" s="5">
        <v>0.4</v>
      </c>
      <c r="T47" s="3" t="str">
        <v>Documentado</v>
      </c>
      <c r="U47" s="3" t="str">
        <v>Continua</v>
      </c>
      <c r="V47" s="3" t="str">
        <v>Con registro</v>
      </c>
      <c r="W47" s="30">
        <v>0</v>
      </c>
      <c r="X47" s="3" t="str">
        <v>Impacto Inherente</v>
      </c>
      <c r="Y47" s="5">
        <v>1</v>
      </c>
      <c r="Z47" s="3" t="str">
        <v xml:space="preserve">Control No.2
</v>
      </c>
      <c r="AA47" s="5">
        <v>0.4</v>
      </c>
      <c r="AB47" s="5">
        <v>0.4</v>
      </c>
      <c r="AC47" s="30">
        <v>0</v>
      </c>
      <c r="AD47" s="30">
        <v>0</v>
      </c>
      <c r="AE47" s="30">
        <v>0</v>
      </c>
      <c r="AF47" s="30">
        <v>0</v>
      </c>
      <c r="AG47" s="30">
        <v>0</v>
      </c>
      <c r="AH47" s="30">
        <v>0</v>
      </c>
      <c r="AI47" s="30">
        <v>0</v>
      </c>
      <c r="AJ47" s="30">
        <v>0</v>
      </c>
      <c r="AK47" s="30">
        <v>0</v>
      </c>
      <c r="AL47" s="30">
        <v>0</v>
      </c>
      <c r="AM47" s="30">
        <v>0</v>
      </c>
      <c r="AN47" s="30">
        <v>0</v>
      </c>
    </row>
    <row r="48" spans="1:40" ht="50.25" customHeight="1" x14ac:dyDescent="0.25">
      <c r="A48" s="113" t="str">
        <f>+'GESTION ADMINISTRATIVA'!$C$4</f>
        <v>GESTIÓN ADMINISTRATIVA</v>
      </c>
      <c r="B48" s="43">
        <f>+'GESTION ADMINISTRATIVA'!A10</f>
        <v>1</v>
      </c>
      <c r="C48" s="44" t="str">
        <f>+'GESTION ADMINISTRATIVA'!B10</f>
        <v>Económico</v>
      </c>
      <c r="D48" s="88" t="str">
        <f>+'GESTION ADMINISTRATIVA'!C10</f>
        <v xml:space="preserve">Falta de servidor, ausencia de backups con protocolos establecidos, fallas en el control de archivos físicos, uso inadecuado del correo electrónico y contraseñas débiles en plataformas institucionales.	</v>
      </c>
      <c r="E48" s="44" t="str">
        <f>+'GESTION ADMINISTRATIVA'!D10</f>
        <v xml:space="preserve">Pérdida de información de la entidad (magnética o digital).	</v>
      </c>
      <c r="F48" s="44" t="str">
        <f>+'GESTION ADMINISTRATIVA'!E10</f>
        <v>Probabilidad de afectación económica derivada de la pérdida o la dificultad para localizar información física o digital de la entidad.</v>
      </c>
      <c r="G48" s="44" t="str">
        <f>+'GESTION ADMINISTRATIVA'!F10</f>
        <v>Gestión</v>
      </c>
      <c r="H48" s="44" t="str">
        <f>+'GESTION ADMINISTRATIVA'!G10</f>
        <v>Ejecución y administración de procesos</v>
      </c>
      <c r="I48" s="44" t="str">
        <f>+'GESTION ADMINISTRATIVA'!H10</f>
        <v>3 a 24 veces por año</v>
      </c>
      <c r="J48" s="31" t="str">
        <f>+'GESTION ADMINISTRATIVA'!I10</f>
        <v>Baja</v>
      </c>
      <c r="K48" s="50">
        <f>+'GESTION ADMINISTRATIVA'!J10</f>
        <v>0.4</v>
      </c>
      <c r="L48" s="31" t="str">
        <f>+'GESTION ADMINISTRATIVA'!K10</f>
        <v>Mayor</v>
      </c>
      <c r="M48" s="50">
        <f>+'GESTION ADMINISTRATIVA'!L10</f>
        <v>0.8</v>
      </c>
      <c r="N48" s="51" t="str">
        <f>+'GESTION ADMINISTRATIVA'!M10</f>
        <v>Alto</v>
      </c>
      <c r="O48" s="3" t="str">
        <f>+'GESTION ADMINISTRATIVA'!N10</f>
        <v xml:space="preserve">Control No.1
</v>
      </c>
      <c r="P48" s="4" t="str">
        <f>+'GESTION ADMINISTRATIVA'!O10</f>
        <v>Copias de seguridad en medios magnéticos y almacenamiento en la nube.</v>
      </c>
      <c r="Q48" s="3" t="str">
        <f>+'GESTION ADMINISTRATIVA'!P10</f>
        <v>Preventivo</v>
      </c>
      <c r="R48" s="3" t="str">
        <f>+'GESTION ADMINISTRATIVA'!Q10</f>
        <v>Manual</v>
      </c>
      <c r="S48" s="5">
        <f>+'GESTION ADMINISTRATIVA'!R10</f>
        <v>0.4</v>
      </c>
      <c r="T48" s="3" t="str">
        <f>+'GESTION ADMINISTRATIVA'!S10</f>
        <v>Documentado</v>
      </c>
      <c r="U48" s="3" t="str">
        <f>+'GESTION ADMINISTRATIVA'!T10</f>
        <v>Continua</v>
      </c>
      <c r="V48" s="3" t="str">
        <f>+'GESTION ADMINISTRATIVA'!U10</f>
        <v>Con registro</v>
      </c>
      <c r="W48" s="44" t="str">
        <f>+'GESTION ADMINISTRATIVA'!V10</f>
        <v>Probabilidad de afectación económica derivada de la pérdida o la dificultad para localizar información física o digital de la entidad.</v>
      </c>
      <c r="X48" s="3" t="str">
        <f>+'GESTION ADMINISTRATIVA'!W10</f>
        <v>Probabilidad Inherente</v>
      </c>
      <c r="Y48" s="5">
        <f>+'GESTION ADMINISTRATIVA'!X10</f>
        <v>0.4</v>
      </c>
      <c r="Z48" s="3" t="str">
        <f>+'GESTION ADMINISTRATIVA'!Y10</f>
        <v xml:space="preserve">Control No.1
</v>
      </c>
      <c r="AA48" s="5">
        <f>+'GESTION ADMINISTRATIVA'!Z10</f>
        <v>0.4</v>
      </c>
      <c r="AB48" s="5">
        <f>+'GESTION ADMINISTRATIVA'!AA10</f>
        <v>0.16000000000000003</v>
      </c>
      <c r="AC48" s="48">
        <f>+'GESTION ADMINISTRATIVA'!AB10</f>
        <v>0.24</v>
      </c>
      <c r="AD48" s="49">
        <f>+'GESTION ADMINISTRATIVA'!AC10</f>
        <v>0.8</v>
      </c>
      <c r="AE48" s="50">
        <f>+'GESTION ADMINISTRATIVA'!AD10</f>
        <v>0.24</v>
      </c>
      <c r="AF48" s="50">
        <f>+'GESTION ADMINISTRATIVA'!AE10</f>
        <v>0.8</v>
      </c>
      <c r="AG48" s="51" t="str">
        <f>+'GESTION ADMINISTRATIVA'!AF10</f>
        <v>Alto</v>
      </c>
      <c r="AH48" s="52" t="str">
        <f>+'GESTION ADMINISTRATIVA'!AG10</f>
        <v>Evitar, compartir o transferir</v>
      </c>
      <c r="AI48" s="31" t="str">
        <f>+'GESTION ADMINISTRATIVA'!AH10</f>
        <v>Controles de copias de seguridad en disco duro externo y avance en la implementacion de procedimientos</v>
      </c>
      <c r="AJ48" s="31" t="str">
        <f>+'GESTION ADMINISTRATIVA'!AI10</f>
        <v>Líder de sistemas</v>
      </c>
      <c r="AK48" s="47">
        <f>+'GESTION ADMINISTRATIVA'!AJ10</f>
        <v>45748</v>
      </c>
      <c r="AL48" s="93">
        <f>+'GESTION ADMINISTRATIVA'!AK10</f>
        <v>0</v>
      </c>
      <c r="AM48" s="94" t="str">
        <f>+'GESTION ADMINISTRATIVA'!AL10</f>
        <v>Semestral</v>
      </c>
      <c r="AN48" s="94">
        <f>+'GESTION ADMINISTRATIVA'!AM10</f>
        <v>0</v>
      </c>
    </row>
    <row r="49" spans="1:40" ht="51.75" customHeight="1" x14ac:dyDescent="0.25">
      <c r="A49" s="107"/>
      <c r="B49" s="30"/>
      <c r="C49" s="30"/>
      <c r="D49" s="30"/>
      <c r="E49" s="30"/>
      <c r="F49" s="30"/>
      <c r="G49" s="30"/>
      <c r="H49" s="30"/>
      <c r="I49" s="30"/>
      <c r="J49" s="30"/>
      <c r="K49" s="30"/>
      <c r="L49" s="30"/>
      <c r="M49" s="30"/>
      <c r="N49" s="30"/>
      <c r="O49" s="3" t="str">
        <f>+'GESTION ADMINISTRATIVA'!N11</f>
        <v xml:space="preserve">Control No.2
</v>
      </c>
      <c r="P49" s="4" t="str">
        <f>+'GESTION ADMINISTRATIVA'!O11</f>
        <v>Implementación de procedimientos dentro del plan institucional de tecnología de la información.</v>
      </c>
      <c r="Q49" s="3" t="str">
        <f>+'GESTION ADMINISTRATIVA'!P11</f>
        <v>Preventivo</v>
      </c>
      <c r="R49" s="3" t="str">
        <f>+'GESTION ADMINISTRATIVA'!Q11</f>
        <v>Manual</v>
      </c>
      <c r="S49" s="5">
        <f>+'GESTION ADMINISTRATIVA'!R11</f>
        <v>0.4</v>
      </c>
      <c r="T49" s="3" t="str">
        <f>+'GESTION ADMINISTRATIVA'!S11</f>
        <v>Documentado</v>
      </c>
      <c r="U49" s="3" t="str">
        <f>+'GESTION ADMINISTRATIVA'!T11</f>
        <v>Continua</v>
      </c>
      <c r="V49" s="3" t="str">
        <f>+'GESTION ADMINISTRATIVA'!U11</f>
        <v>Con registro</v>
      </c>
      <c r="W49" s="30"/>
      <c r="X49" s="3" t="str">
        <f>+'GESTION ADMINISTRATIVA'!W11</f>
        <v>Impacto Inherente</v>
      </c>
      <c r="Y49" s="5">
        <f>+'GESTION ADMINISTRATIVA'!X11</f>
        <v>0.8</v>
      </c>
      <c r="Z49" s="3" t="str">
        <f>+'GESTION ADMINISTRATIVA'!Y11</f>
        <v xml:space="preserve">Control No.2
</v>
      </c>
      <c r="AA49" s="5">
        <f>+'GESTION ADMINISTRATIVA'!Z11</f>
        <v>0.4</v>
      </c>
      <c r="AB49" s="5">
        <f>+'GESTION ADMINISTRATIVA'!AA11</f>
        <v>0.32000000000000006</v>
      </c>
      <c r="AC49" s="30"/>
      <c r="AD49" s="30"/>
      <c r="AE49" s="30"/>
      <c r="AF49" s="30"/>
      <c r="AG49" s="30"/>
      <c r="AH49" s="30"/>
      <c r="AI49" s="30"/>
      <c r="AJ49" s="30"/>
      <c r="AK49" s="30"/>
      <c r="AL49" s="30"/>
      <c r="AM49" s="30"/>
      <c r="AN49" s="30"/>
    </row>
    <row r="50" spans="1:40" ht="45.75" customHeight="1" x14ac:dyDescent="0.25">
      <c r="A50" s="107"/>
      <c r="B50" s="43">
        <f>+'GESTION ADMINISTRATIVA'!A12</f>
        <v>2</v>
      </c>
      <c r="C50" s="44" t="str">
        <f>+'GESTION ADMINISTRATIVA'!B12</f>
        <v>Económico</v>
      </c>
      <c r="D50" s="88" t="str">
        <f>+'GESTION ADMINISTRATIVA'!C12</f>
        <v xml:space="preserve">Uso inadecuado de internet, conexiones múltiples desde dispositivos no autorizados, descargas sin control, ataques cibernéticos y manejo ineficiente de la red.	</v>
      </c>
      <c r="E50" s="44" t="str">
        <f>+'GESTION ADMINISTRATIVA'!D12</f>
        <v xml:space="preserve">Virus y ataques informáticos.	</v>
      </c>
      <c r="F50" s="44" t="str">
        <f>+'GESTION ADMINISTRATIVA'!E12</f>
        <v>Probabilidad de afectación económica como consecuencia de que la entidad sea víctima de virus y ataques informáticos</v>
      </c>
      <c r="G50" s="44" t="str">
        <f>+'GESTION ADMINISTRATIVA'!F12</f>
        <v>Gestión</v>
      </c>
      <c r="H50" s="44" t="str">
        <f>+'GESTION ADMINISTRATIVA'!G12</f>
        <v>Ejecución y administración de procesos</v>
      </c>
      <c r="I50" s="44" t="str">
        <f>+'GESTION ADMINISTRATIVA'!H12</f>
        <v>3 a 24 veces por año</v>
      </c>
      <c r="J50" s="31" t="str">
        <f>+'GESTION ADMINISTRATIVA'!I12</f>
        <v>Baja</v>
      </c>
      <c r="K50" s="50">
        <f>+'GESTION ADMINISTRATIVA'!J12</f>
        <v>0.4</v>
      </c>
      <c r="L50" s="31" t="str">
        <f>+'GESTION ADMINISTRATIVA'!K12</f>
        <v>Mayor</v>
      </c>
      <c r="M50" s="50">
        <f>+'GESTION ADMINISTRATIVA'!L12</f>
        <v>0.8</v>
      </c>
      <c r="N50" s="51" t="str">
        <f>+'GESTION ADMINISTRATIVA'!M12</f>
        <v>Alto</v>
      </c>
      <c r="O50" s="3" t="str">
        <f>+'GESTION ADMINISTRATIVA'!N12</f>
        <v xml:space="preserve">Control No.1
</v>
      </c>
      <c r="P50" s="4" t="str">
        <f>+'GESTION ADMINISTRATIVA'!O12</f>
        <v>Plan de mantenimiento preventivo y correctivo de infraestructura tecnológica; respaldo periódico de copias de seguridad en medios magnéticos y en la nube.</v>
      </c>
      <c r="Q50" s="3" t="str">
        <f>+'GESTION ADMINISTRATIVA'!P12</f>
        <v>Preventivo</v>
      </c>
      <c r="R50" s="3" t="str">
        <f>+'GESTION ADMINISTRATIVA'!Q12</f>
        <v>Manual</v>
      </c>
      <c r="S50" s="5">
        <f>+'GESTION ADMINISTRATIVA'!R12</f>
        <v>0.4</v>
      </c>
      <c r="T50" s="3" t="str">
        <f>+'GESTION ADMINISTRATIVA'!S12</f>
        <v>Documentado</v>
      </c>
      <c r="U50" s="3" t="str">
        <f>+'GESTION ADMINISTRATIVA'!T12</f>
        <v>Continua</v>
      </c>
      <c r="V50" s="3" t="str">
        <f>+'GESTION ADMINISTRATIVA'!U12</f>
        <v>Con registro</v>
      </c>
      <c r="W50" s="44" t="str">
        <f>+'GESTION ADMINISTRATIVA'!V12</f>
        <v>Probabilidad de afectación económica como consecuencia de que la entidad sea víctima de virus y ataques informáticos</v>
      </c>
      <c r="X50" s="3" t="str">
        <f>+'GESTION ADMINISTRATIVA'!W12</f>
        <v>Probabilidad Inherente</v>
      </c>
      <c r="Y50" s="5">
        <f>+'GESTION ADMINISTRATIVA'!X12</f>
        <v>0.4</v>
      </c>
      <c r="Z50" s="3" t="str">
        <f>+'GESTION ADMINISTRATIVA'!Y12</f>
        <v xml:space="preserve">Control No.1
</v>
      </c>
      <c r="AA50" s="5">
        <f>+'GESTION ADMINISTRATIVA'!Z12</f>
        <v>0.4</v>
      </c>
      <c r="AB50" s="5">
        <f>+'GESTION ADMINISTRATIVA'!AA12</f>
        <v>0.16000000000000003</v>
      </c>
      <c r="AC50" s="48">
        <f>+'GESTION ADMINISTRATIVA'!AB12</f>
        <v>0.24</v>
      </c>
      <c r="AD50" s="49">
        <f>+'GESTION ADMINISTRATIVA'!AC12</f>
        <v>0.60000000000000009</v>
      </c>
      <c r="AE50" s="50">
        <f>+'GESTION ADMINISTRATIVA'!AD12</f>
        <v>0.24</v>
      </c>
      <c r="AF50" s="50">
        <f>+'GESTION ADMINISTRATIVA'!AE12</f>
        <v>0.60000000000000009</v>
      </c>
      <c r="AG50" s="51" t="str">
        <f>+'GESTION ADMINISTRATIVA'!AF12</f>
        <v>Moderado</v>
      </c>
      <c r="AH50" s="52" t="str">
        <f>+'GESTION ADMINISTRATIVA'!AG12</f>
        <v>Asumir el riesgo, Reducir el riesgo</v>
      </c>
      <c r="AI50" s="31" t="str">
        <f>+'GESTION ADMINISTRATIVA'!AH12</f>
        <v>Mantenimiento preventivos y control de riesgos de información</v>
      </c>
      <c r="AJ50" s="31" t="str">
        <f>+'GESTION ADMINISTRATIVA'!AI12</f>
        <v>Líder de sistemas</v>
      </c>
      <c r="AK50" s="47">
        <f>+'GESTION ADMINISTRATIVA'!AJ12</f>
        <v>45748</v>
      </c>
      <c r="AL50" s="93">
        <f>+'GESTION ADMINISTRATIVA'!AK12</f>
        <v>0</v>
      </c>
      <c r="AM50" s="94" t="str">
        <f>+'GESTION ADMINISTRATIVA'!AL12</f>
        <v>Semestral</v>
      </c>
      <c r="AN50" s="94">
        <f>+'GESTION ADMINISTRATIVA'!AM12</f>
        <v>0</v>
      </c>
    </row>
    <row r="51" spans="1:40" ht="53.25" customHeight="1" x14ac:dyDescent="0.25">
      <c r="A51" s="107"/>
      <c r="B51" s="30"/>
      <c r="C51" s="30"/>
      <c r="D51" s="30"/>
      <c r="E51" s="30"/>
      <c r="F51" s="30"/>
      <c r="G51" s="30"/>
      <c r="H51" s="30"/>
      <c r="I51" s="30"/>
      <c r="J51" s="30"/>
      <c r="K51" s="30"/>
      <c r="L51" s="30"/>
      <c r="M51" s="30"/>
      <c r="N51" s="30"/>
      <c r="O51" s="3" t="str">
        <f>+'GESTION ADMINISTRATIVA'!N13</f>
        <v xml:space="preserve">Control No.2
</v>
      </c>
      <c r="P51" s="4" t="str">
        <f>+'GESTION ADMINISTRATIVA'!O13</f>
        <v>Capacitación al personal para identificar correos spam, tipos de ataques informático; manejo de contraseñas</v>
      </c>
      <c r="Q51" s="3" t="str">
        <f>+'GESTION ADMINISTRATIVA'!P13</f>
        <v>Correctivo</v>
      </c>
      <c r="R51" s="3" t="str">
        <f>+'GESTION ADMINISTRATIVA'!Q13</f>
        <v>Manual</v>
      </c>
      <c r="S51" s="5">
        <f>+'GESTION ADMINISTRATIVA'!R13</f>
        <v>0.25</v>
      </c>
      <c r="T51" s="3" t="str">
        <f>+'GESTION ADMINISTRATIVA'!S13</f>
        <v>Documentado</v>
      </c>
      <c r="U51" s="3" t="str">
        <f>+'GESTION ADMINISTRATIVA'!T13</f>
        <v>Continua</v>
      </c>
      <c r="V51" s="3" t="str">
        <f>+'GESTION ADMINISTRATIVA'!U13</f>
        <v>Con registro</v>
      </c>
      <c r="W51" s="30"/>
      <c r="X51" s="3" t="str">
        <f>+'GESTION ADMINISTRATIVA'!W13</f>
        <v>Impacto Inherente</v>
      </c>
      <c r="Y51" s="5">
        <f>+'GESTION ADMINISTRATIVA'!X13</f>
        <v>0.8</v>
      </c>
      <c r="Z51" s="3" t="str">
        <f>+'GESTION ADMINISTRATIVA'!Y13</f>
        <v xml:space="preserve">Control No.2
</v>
      </c>
      <c r="AA51" s="5">
        <f>+'GESTION ADMINISTRATIVA'!Z13</f>
        <v>0.25</v>
      </c>
      <c r="AB51" s="5">
        <f>+'GESTION ADMINISTRATIVA'!AA13</f>
        <v>0.2</v>
      </c>
      <c r="AC51" s="30"/>
      <c r="AD51" s="30"/>
      <c r="AE51" s="30"/>
      <c r="AF51" s="30"/>
      <c r="AG51" s="30"/>
      <c r="AH51" s="30"/>
      <c r="AI51" s="30"/>
      <c r="AJ51" s="30"/>
      <c r="AK51" s="30"/>
      <c r="AL51" s="30"/>
      <c r="AM51" s="30"/>
      <c r="AN51" s="30"/>
    </row>
    <row r="52" spans="1:40" ht="58.5" customHeight="1" x14ac:dyDescent="0.25">
      <c r="A52" s="107"/>
      <c r="B52" s="43">
        <f>+'GESTION ADMINISTRATIVA'!A14</f>
        <v>3</v>
      </c>
      <c r="C52" s="44" t="str">
        <f>+'GESTION ADMINISTRATIVA'!B14</f>
        <v>Económico</v>
      </c>
      <c r="D52" s="88" t="str">
        <f>+'GESTION ADMINISTRATIVA'!C14</f>
        <v xml:space="preserve">Ubicación inadecuada del archivo histórico y central de la entidad, sistemas de radicación y digitalización obsoletos, deficiente entrega de documentación al finalizar contratos.	</v>
      </c>
      <c r="E52" s="44" t="str">
        <f>+'GESTION ADMINISTRATIVA'!D14</f>
        <v xml:space="preserve">Pérdida o deterioro de archivos físicos de la entidad.	</v>
      </c>
      <c r="F52" s="44" t="str">
        <f>+'GESTION ADMINISTRATIVA'!E14</f>
        <v>Probabilidad de afectación económica derivada de la pérdida o deterioro de documentos, expedientes o cajas de archivos.</v>
      </c>
      <c r="G52" s="44" t="str">
        <f>+'GESTION ADMINISTRATIVA'!F14</f>
        <v>Gestión</v>
      </c>
      <c r="H52" s="44" t="str">
        <f>+'GESTION ADMINISTRATIVA'!G14</f>
        <v>Ejecución y administración de procesos</v>
      </c>
      <c r="I52" s="44" t="str">
        <f>+'GESTION ADMINISTRATIVA'!H14</f>
        <v>3 a 24 veces por año</v>
      </c>
      <c r="J52" s="31" t="str">
        <f>+'GESTION ADMINISTRATIVA'!I14</f>
        <v>Baja</v>
      </c>
      <c r="K52" s="50">
        <f>+'GESTION ADMINISTRATIVA'!J14</f>
        <v>0.4</v>
      </c>
      <c r="L52" s="31" t="str">
        <f>+'GESTION ADMINISTRATIVA'!K14</f>
        <v>Mayor</v>
      </c>
      <c r="M52" s="50">
        <f>+'GESTION ADMINISTRATIVA'!L14</f>
        <v>0.8</v>
      </c>
      <c r="N52" s="51" t="str">
        <f>+'GESTION ADMINISTRATIVA'!M14</f>
        <v>Alto</v>
      </c>
      <c r="O52" s="3" t="str">
        <f>+'GESTION ADMINISTRATIVA'!N14</f>
        <v xml:space="preserve">Control No.1
</v>
      </c>
      <c r="P52" s="4" t="str">
        <f>+'GESTION ADMINISTRATIVA'!O14</f>
        <v>Inventarios documentales por áreas (FLUID), identificación de los temas producidos por dependencia y valoración documental.</v>
      </c>
      <c r="Q52" s="3" t="str">
        <f>+'GESTION ADMINISTRATIVA'!P14</f>
        <v>Preventivo</v>
      </c>
      <c r="R52" s="3" t="str">
        <f>+'GESTION ADMINISTRATIVA'!Q14</f>
        <v>Automático</v>
      </c>
      <c r="S52" s="5">
        <f>+'GESTION ADMINISTRATIVA'!R14</f>
        <v>0.5</v>
      </c>
      <c r="T52" s="3" t="str">
        <f>+'GESTION ADMINISTRATIVA'!S14</f>
        <v>Documentado</v>
      </c>
      <c r="U52" s="3" t="str">
        <f>+'GESTION ADMINISTRATIVA'!T14</f>
        <v>Continua</v>
      </c>
      <c r="V52" s="3" t="str">
        <f>+'GESTION ADMINISTRATIVA'!U14</f>
        <v>Con registro</v>
      </c>
      <c r="W52" s="44" t="str">
        <f>+'GESTION ADMINISTRATIVA'!V14</f>
        <v>Probabilidad de afectación económica derivada de la pérdida o deterioro de documentos, expedientes o cajas de archivos.</v>
      </c>
      <c r="X52" s="3" t="str">
        <f>+'GESTION ADMINISTRATIVA'!W14</f>
        <v>Probabilidad Inherente</v>
      </c>
      <c r="Y52" s="5">
        <f>+'GESTION ADMINISTRATIVA'!X14</f>
        <v>0.4</v>
      </c>
      <c r="Z52" s="3" t="str">
        <f>+'GESTION ADMINISTRATIVA'!Y14</f>
        <v xml:space="preserve">Control No.1
</v>
      </c>
      <c r="AA52" s="5">
        <f>+'GESTION ADMINISTRATIVA'!Z14</f>
        <v>0.5</v>
      </c>
      <c r="AB52" s="5">
        <f>+'GESTION ADMINISTRATIVA'!AA14</f>
        <v>0.2</v>
      </c>
      <c r="AC52" s="48">
        <f>+'GESTION ADMINISTRATIVA'!AB14</f>
        <v>0.2</v>
      </c>
      <c r="AD52" s="49">
        <f>+'GESTION ADMINISTRATIVA'!AC14</f>
        <v>0.8</v>
      </c>
      <c r="AE52" s="50">
        <f>+'GESTION ADMINISTRATIVA'!AD14</f>
        <v>0.2</v>
      </c>
      <c r="AF52" s="50">
        <f>+'GESTION ADMINISTRATIVA'!AE14</f>
        <v>0.8</v>
      </c>
      <c r="AG52" s="51" t="str">
        <f>+'GESTION ADMINISTRATIVA'!AF14</f>
        <v>Alto</v>
      </c>
      <c r="AH52" s="52" t="str">
        <f>+'GESTION ADMINISTRATIVA'!AG14</f>
        <v>Evitar, compartir o transferir</v>
      </c>
      <c r="AI52" s="31" t="str">
        <f>+'GESTION ADMINISTRATIVA'!AH14</f>
        <v>Informe avance  del plan de trabajo e intervención al archivo del IMRD.
Proyeccion de entrega de procedimiento para la eliminación y pérdida de información.</v>
      </c>
      <c r="AJ52" s="31" t="str">
        <f>+'GESTION ADMINISTRATIVA'!AI14</f>
        <v>Líder gestión documental</v>
      </c>
      <c r="AK52" s="47">
        <f>+'GESTION ADMINISTRATIVA'!AJ14</f>
        <v>45748</v>
      </c>
      <c r="AL52" s="93">
        <f>+'GESTION ADMINISTRATIVA'!AK14</f>
        <v>0</v>
      </c>
      <c r="AM52" s="94" t="str">
        <f>+'GESTION ADMINISTRATIVA'!AL14</f>
        <v>Semestral</v>
      </c>
      <c r="AN52" s="94">
        <f>+'GESTION ADMINISTRATIVA'!AM14</f>
        <v>0</v>
      </c>
    </row>
    <row r="53" spans="1:40" ht="72" customHeight="1" x14ac:dyDescent="0.25">
      <c r="A53" s="107"/>
      <c r="B53" s="30"/>
      <c r="C53" s="30"/>
      <c r="D53" s="30"/>
      <c r="E53" s="30"/>
      <c r="F53" s="30"/>
      <c r="G53" s="30"/>
      <c r="H53" s="30"/>
      <c r="I53" s="30"/>
      <c r="J53" s="30"/>
      <c r="K53" s="30"/>
      <c r="L53" s="30"/>
      <c r="M53" s="30"/>
      <c r="N53" s="30"/>
      <c r="O53" s="3" t="str">
        <f>+'GESTION ADMINISTRATIVA'!N15</f>
        <v xml:space="preserve">Control No.2
</v>
      </c>
      <c r="P53" s="4" t="str">
        <f>+'GESTION ADMINISTRATIVA'!O15</f>
        <v>Control de registro e inventario documental en cada una de las dependencias.</v>
      </c>
      <c r="Q53" s="3" t="str">
        <f>+'GESTION ADMINISTRATIVA'!P15</f>
        <v>Preventivo</v>
      </c>
      <c r="R53" s="3" t="str">
        <f>+'GESTION ADMINISTRATIVA'!Q15</f>
        <v>Manual</v>
      </c>
      <c r="S53" s="5">
        <f>+'GESTION ADMINISTRATIVA'!R15</f>
        <v>0.4</v>
      </c>
      <c r="T53" s="3" t="str">
        <f>+'GESTION ADMINISTRATIVA'!S15</f>
        <v>Documentado</v>
      </c>
      <c r="U53" s="3" t="str">
        <f>+'GESTION ADMINISTRATIVA'!T15</f>
        <v>Continua</v>
      </c>
      <c r="V53" s="3" t="str">
        <f>+'GESTION ADMINISTRATIVA'!U15</f>
        <v>Con registro</v>
      </c>
      <c r="W53" s="30"/>
      <c r="X53" s="3" t="str">
        <f>+'GESTION ADMINISTRATIVA'!W15</f>
        <v>Impacto Inherente</v>
      </c>
      <c r="Y53" s="5">
        <f>+'GESTION ADMINISTRATIVA'!X15</f>
        <v>0.8</v>
      </c>
      <c r="Z53" s="3" t="str">
        <f>+'GESTION ADMINISTRATIVA'!Y15</f>
        <v xml:space="preserve">Control No.2
</v>
      </c>
      <c r="AA53" s="5">
        <f>+'GESTION ADMINISTRATIVA'!Z15</f>
        <v>0.4</v>
      </c>
      <c r="AB53" s="5">
        <f>+'GESTION ADMINISTRATIVA'!AA15</f>
        <v>0.32000000000000006</v>
      </c>
      <c r="AC53" s="30"/>
      <c r="AD53" s="30"/>
      <c r="AE53" s="30"/>
      <c r="AF53" s="30"/>
      <c r="AG53" s="30"/>
      <c r="AH53" s="30"/>
      <c r="AI53" s="30"/>
      <c r="AJ53" s="30"/>
      <c r="AK53" s="30"/>
      <c r="AL53" s="30"/>
      <c r="AM53" s="30"/>
      <c r="AN53" s="30"/>
    </row>
    <row r="54" spans="1:40" ht="69" customHeight="1" x14ac:dyDescent="0.25">
      <c r="A54" s="107"/>
      <c r="B54" s="43">
        <f>+'GESTION ADMINISTRATIVA'!A16</f>
        <v>4</v>
      </c>
      <c r="C54" s="44" t="str">
        <f>+'GESTION ADMINISTRATIVA'!B16</f>
        <v>Reputacional, Económico</v>
      </c>
      <c r="D54" s="88" t="str">
        <f>+'GESTION ADMINISTRATIVA'!C16</f>
        <v xml:space="preserve">Adquisición de bienes o activos de baja calidad y deficiente control en la administración de inventarios.	</v>
      </c>
      <c r="E54" s="44" t="str">
        <f>+'GESTION ADMINISTRATIVA'!D16</f>
        <v xml:space="preserve">Pérdida, hurto o deterioro de activos fijos.	</v>
      </c>
      <c r="F54" s="44" t="str">
        <f>+'GESTION ADMINISTRATIVA'!E16</f>
        <v>Probabilidad de afectación reputacional y económica por la pérdida, hurto o deterioro de  inventarios o activos fijos de la entidad, no asociados a la depreciación del mismo</v>
      </c>
      <c r="G54" s="44" t="str">
        <f>+'GESTION ADMINISTRATIVA'!F16</f>
        <v>Fiscal</v>
      </c>
      <c r="H54" s="44" t="str">
        <f>+'GESTION ADMINISTRATIVA'!G16</f>
        <v>Ejecución y administración de procesos</v>
      </c>
      <c r="I54" s="44" t="str">
        <f>+'GESTION ADMINISTRATIVA'!H16</f>
        <v>3 a 24 veces por año</v>
      </c>
      <c r="J54" s="31" t="str">
        <f>+'GESTION ADMINISTRATIVA'!I16</f>
        <v>Baja</v>
      </c>
      <c r="K54" s="50">
        <f>+'GESTION ADMINISTRATIVA'!J16</f>
        <v>0.4</v>
      </c>
      <c r="L54" s="31" t="str">
        <f>+'GESTION ADMINISTRATIVA'!K16</f>
        <v>Mayor</v>
      </c>
      <c r="M54" s="50">
        <f>+'GESTION ADMINISTRATIVA'!L16</f>
        <v>0.8</v>
      </c>
      <c r="N54" s="51" t="str">
        <f>+'GESTION ADMINISTRATIVA'!M16</f>
        <v>Alto</v>
      </c>
      <c r="O54" s="3" t="str">
        <f>+'GESTION ADMINISTRATIVA'!N16</f>
        <v xml:space="preserve">Control No.1
</v>
      </c>
      <c r="P54" s="4" t="str">
        <f>+'GESTION ADMINISTRATIVA'!O16</f>
        <v>Conciliación mensual de movimientos de entradas y salidas, accesos restringidos, verificación y conteo físico.</v>
      </c>
      <c r="Q54" s="3" t="str">
        <f>+'GESTION ADMINISTRATIVA'!P16</f>
        <v>Preventivo</v>
      </c>
      <c r="R54" s="3" t="str">
        <f>+'GESTION ADMINISTRATIVA'!Q16</f>
        <v>Automático</v>
      </c>
      <c r="S54" s="5">
        <f>+'GESTION ADMINISTRATIVA'!R16</f>
        <v>0.5</v>
      </c>
      <c r="T54" s="3" t="str">
        <f>+'GESTION ADMINISTRATIVA'!S16</f>
        <v>Documentado</v>
      </c>
      <c r="U54" s="3" t="str">
        <f>+'GESTION ADMINISTRATIVA'!T16</f>
        <v>Continua</v>
      </c>
      <c r="V54" s="3" t="str">
        <f>+'GESTION ADMINISTRATIVA'!U16</f>
        <v>Con registro</v>
      </c>
      <c r="W54" s="44" t="str">
        <f>+'GESTION ADMINISTRATIVA'!V16</f>
        <v>Probabilidad de afectación reputacional y económica por la pérdida, hurto o deterioro de  inventarios o activos fijos de la entidad, no asociados a la depreciación del mismo</v>
      </c>
      <c r="X54" s="3" t="str">
        <f>+'GESTION ADMINISTRATIVA'!W16</f>
        <v>Probabilidad Inherente</v>
      </c>
      <c r="Y54" s="5">
        <f>+'GESTION ADMINISTRATIVA'!X16</f>
        <v>0.4</v>
      </c>
      <c r="Z54" s="3" t="str">
        <f>+'GESTION ADMINISTRATIVA'!Y16</f>
        <v xml:space="preserve">Control No.1
</v>
      </c>
      <c r="AA54" s="5">
        <f>+'GESTION ADMINISTRATIVA'!Z16</f>
        <v>0.5</v>
      </c>
      <c r="AB54" s="5">
        <f>+'GESTION ADMINISTRATIVA'!AA16</f>
        <v>0.2</v>
      </c>
      <c r="AC54" s="48">
        <f>+'GESTION ADMINISTRATIVA'!AB16</f>
        <v>0.2</v>
      </c>
      <c r="AD54" s="49">
        <f>+'GESTION ADMINISTRATIVA'!AC16</f>
        <v>0.8</v>
      </c>
      <c r="AE54" s="50">
        <f>+'GESTION ADMINISTRATIVA'!AD16</f>
        <v>0.2</v>
      </c>
      <c r="AF54" s="50">
        <f>+'GESTION ADMINISTRATIVA'!AE16</f>
        <v>0.8</v>
      </c>
      <c r="AG54" s="51" t="str">
        <f>+'GESTION ADMINISTRATIVA'!AF16</f>
        <v>Alto</v>
      </c>
      <c r="AH54" s="52" t="str">
        <f>+'GESTION ADMINISTRATIVA'!AG16</f>
        <v>Evitar, compartir o transferir</v>
      </c>
      <c r="AI54" s="31" t="str">
        <f>+'GESTION ADMINISTRATIVA'!AH16</f>
        <v>Informes de conciliación entre contabilidad y almacen e inventarios</v>
      </c>
      <c r="AJ54" s="31" t="str">
        <f>+'GESTION ADMINISTRATIVA'!AI16</f>
        <v>Líder almacen e inventarios</v>
      </c>
      <c r="AK54" s="47">
        <f>+'GESTION ADMINISTRATIVA'!AJ16</f>
        <v>45748</v>
      </c>
      <c r="AL54" s="93">
        <f>+'GESTION ADMINISTRATIVA'!AK16</f>
        <v>0</v>
      </c>
      <c r="AM54" s="94" t="str">
        <f>+'GESTION ADMINISTRATIVA'!AL16</f>
        <v>Semestral</v>
      </c>
      <c r="AN54" s="94">
        <f>+'GESTION ADMINISTRATIVA'!AM16</f>
        <v>0</v>
      </c>
    </row>
    <row r="55" spans="1:40" ht="57.75" customHeight="1" x14ac:dyDescent="0.25">
      <c r="A55" s="30"/>
      <c r="B55" s="30"/>
      <c r="C55" s="30"/>
      <c r="D55" s="30"/>
      <c r="E55" s="30"/>
      <c r="F55" s="30"/>
      <c r="G55" s="30"/>
      <c r="H55" s="30"/>
      <c r="I55" s="30"/>
      <c r="J55" s="30"/>
      <c r="K55" s="30"/>
      <c r="L55" s="30"/>
      <c r="M55" s="30"/>
      <c r="N55" s="30"/>
      <c r="O55" s="23" t="str">
        <f>+'GESTION ADMINISTRATIVA'!N17</f>
        <v xml:space="preserve">Control No.2
</v>
      </c>
      <c r="P55" s="24" t="str">
        <f>+'GESTION ADMINISTRATIVA'!O17</f>
        <v>Mantenientos preventivos a bienes muebles y equipos en servicio</v>
      </c>
      <c r="Q55" s="23" t="str">
        <f>+'GESTION ADMINISTRATIVA'!P17</f>
        <v>Preventivo</v>
      </c>
      <c r="R55" s="23" t="str">
        <f>+'GESTION ADMINISTRATIVA'!Q17</f>
        <v>Manual</v>
      </c>
      <c r="S55" s="25">
        <f>+'GESTION ADMINISTRATIVA'!R17</f>
        <v>0.4</v>
      </c>
      <c r="T55" s="23" t="str">
        <f>+'GESTION ADMINISTRATIVA'!S17</f>
        <v>Documentado</v>
      </c>
      <c r="U55" s="23" t="str">
        <f>+'GESTION ADMINISTRATIVA'!T17</f>
        <v>Continua</v>
      </c>
      <c r="V55" s="23" t="str">
        <f>+'GESTION ADMINISTRATIVA'!U17</f>
        <v>Con registro</v>
      </c>
      <c r="W55" s="30"/>
      <c r="X55" s="23" t="str">
        <f>+'GESTION ADMINISTRATIVA'!W17</f>
        <v>Impacto Inherente</v>
      </c>
      <c r="Y55" s="25">
        <f>+'GESTION ADMINISTRATIVA'!X17</f>
        <v>0.8</v>
      </c>
      <c r="Z55" s="23" t="str">
        <f>+'GESTION ADMINISTRATIVA'!Y17</f>
        <v xml:space="preserve">Control No.2
</v>
      </c>
      <c r="AA55" s="25">
        <f>+'GESTION ADMINISTRATIVA'!Z17</f>
        <v>0.4</v>
      </c>
      <c r="AB55" s="25">
        <f>+'GESTION ADMINISTRATIVA'!AA17</f>
        <v>0.32000000000000006</v>
      </c>
      <c r="AC55" s="30"/>
      <c r="AD55" s="30"/>
      <c r="AE55" s="30"/>
      <c r="AF55" s="30"/>
      <c r="AG55" s="30"/>
      <c r="AH55" s="30"/>
      <c r="AI55" s="30"/>
      <c r="AJ55" s="30"/>
      <c r="AK55" s="30"/>
      <c r="AL55" s="30"/>
      <c r="AM55" s="30"/>
      <c r="AN55" s="30"/>
    </row>
    <row r="56" spans="1:40" ht="54.75" customHeight="1" x14ac:dyDescent="0.25">
      <c r="A56" s="109" t="str">
        <f>+'GESTION FINANCIERA'!C4</f>
        <v>GESTIÓN FINANCIERA</v>
      </c>
      <c r="B56" s="105">
        <f>+'GESTION FINANCIERA'!A10</f>
        <v>1</v>
      </c>
      <c r="C56" s="104" t="str">
        <f>+'GESTION FINANCIERA'!B10</f>
        <v>Económico, Reputacional</v>
      </c>
      <c r="D56" s="111" t="str">
        <f>+'GESTION FINANCIERA'!C10</f>
        <v xml:space="preserve">Falta de verificación y control en la revisión de documentos soporte, ausencia de estandarización en los procedimientos de validación.
</v>
      </c>
      <c r="E56" s="104" t="str">
        <f>+'GESTION FINANCIERA'!D10</f>
        <v xml:space="preserve">Débil estructuración del sistema de control interno, falta de lineamientos claros y capacitación insuficiente del personal responsable de la gestión documental y financiera.
</v>
      </c>
      <c r="F56" s="104" t="str">
        <f>+'GESTION FINANCIERA'!E10</f>
        <v>Probabilidad de afectación económica y reputacional debido a que no se soporten adecuadamente cuentas o facturas, ausencia de soportes obligatorios</v>
      </c>
      <c r="G56" s="104" t="str">
        <f>+'GESTION FINANCIERA'!F10</f>
        <v>Gestión</v>
      </c>
      <c r="H56" s="104" t="str">
        <f>+'GESTION FINANCIERA'!G10</f>
        <v>Ejecución y administración de procesos</v>
      </c>
      <c r="I56" s="104" t="str">
        <f>+'GESTION FINANCIERA'!H10</f>
        <v>3 a 24 veces por año</v>
      </c>
      <c r="J56" s="95" t="str">
        <f>+'GESTION FINANCIERA'!I10</f>
        <v>Baja</v>
      </c>
      <c r="K56" s="102">
        <f>+'GESTION FINANCIERA'!J10</f>
        <v>0.4</v>
      </c>
      <c r="L56" s="95" t="str">
        <f>+'GESTION FINANCIERA'!K10</f>
        <v>Moderado</v>
      </c>
      <c r="M56" s="102">
        <f>+'GESTION FINANCIERA'!L10</f>
        <v>0.6</v>
      </c>
      <c r="N56" s="103" t="str">
        <f>+'GESTION FINANCIERA'!M10</f>
        <v>Moderado</v>
      </c>
      <c r="O56" s="20" t="str">
        <f>+'GESTION FINANCIERA'!N10</f>
        <v xml:space="preserve">Control No.1
</v>
      </c>
      <c r="P56" s="21" t="str">
        <f>+'GESTION FINANCIERA'!O10</f>
        <v xml:space="preserve">Capacitación al personal relacionado, revisiones aleatorias periódicas </v>
      </c>
      <c r="Q56" s="20" t="str">
        <f>+'GESTION FINANCIERA'!P10</f>
        <v>Preventivo</v>
      </c>
      <c r="R56" s="20" t="str">
        <f>+'GESTION FINANCIERA'!Q10</f>
        <v>Manual</v>
      </c>
      <c r="S56" s="22">
        <f>+'GESTION FINANCIERA'!R10</f>
        <v>0.4</v>
      </c>
      <c r="T56" s="20" t="str">
        <f>+'GESTION FINANCIERA'!S10</f>
        <v>Documentado</v>
      </c>
      <c r="U56" s="20" t="str">
        <f>+'GESTION FINANCIERA'!T10</f>
        <v>Continua</v>
      </c>
      <c r="V56" s="20" t="str">
        <f>+'GESTION FINANCIERA'!U10</f>
        <v>Con registro</v>
      </c>
      <c r="W56" s="104" t="str">
        <f>+'GESTION FINANCIERA'!V10</f>
        <v>Probabilidad de afectación económica y reputacional debido a que no se soporten adecuadamente cuentas o facturas, ausencia de soportes obligatorios</v>
      </c>
      <c r="X56" s="20" t="str">
        <f>+'GESTION FINANCIERA'!W10</f>
        <v>Probabilidad Inherente</v>
      </c>
      <c r="Y56" s="22">
        <f>+'GESTION FINANCIERA'!X10</f>
        <v>0.4</v>
      </c>
      <c r="Z56" s="20" t="str">
        <f>+'GESTION FINANCIERA'!Y10</f>
        <v xml:space="preserve">Control No.1
</v>
      </c>
      <c r="AA56" s="22">
        <f>+'GESTION FINANCIERA'!Z10</f>
        <v>0.4</v>
      </c>
      <c r="AB56" s="22">
        <f>+'GESTION FINANCIERA'!AA10</f>
        <v>0.16000000000000003</v>
      </c>
      <c r="AC56" s="100">
        <f>+'GESTION FINANCIERA'!AB10</f>
        <v>0.24</v>
      </c>
      <c r="AD56" s="101">
        <f>+'GESTION FINANCIERA'!AC10</f>
        <v>0.6</v>
      </c>
      <c r="AE56" s="102">
        <f>+'GESTION FINANCIERA'!AD10</f>
        <v>0.24</v>
      </c>
      <c r="AF56" s="102">
        <f>+'GESTION FINANCIERA'!AE10</f>
        <v>0.6</v>
      </c>
      <c r="AG56" s="103" t="str">
        <f>+'GESTION FINANCIERA'!AF10</f>
        <v>Moderado</v>
      </c>
      <c r="AH56" s="97" t="str">
        <f>+'GESTION FINANCIERA'!AG10</f>
        <v>Asumir el riesgo, Reducir el riesgo</v>
      </c>
      <c r="AI56" s="95" t="str">
        <f>+'GESTION FINANCIERA'!AH10</f>
        <v xml:space="preserve">Puntos de control y verificación de soportes contables, informes y pagos de seguridad social    </v>
      </c>
      <c r="AJ56" s="95" t="str">
        <f>+'GESTION FINANCIERA'!AI10</f>
        <v>Subdirector Administrativo y Financiero, y  contadoras contratistas de apoyo al proceso financiero</v>
      </c>
      <c r="AK56" s="96">
        <f>+'GESTION FINANCIERA'!AJ10</f>
        <v>45748</v>
      </c>
      <c r="AL56" s="98">
        <f>+'GESTION FINANCIERA'!AK10</f>
        <v>0</v>
      </c>
      <c r="AM56" s="99" t="str">
        <f>+'GESTION FINANCIERA'!AL10</f>
        <v>Semestral</v>
      </c>
      <c r="AN56" s="99">
        <f>+'GESTION FINANCIERA'!AM10</f>
        <v>0</v>
      </c>
    </row>
    <row r="57" spans="1:40" ht="43.5" customHeight="1" x14ac:dyDescent="0.25">
      <c r="A57" s="107"/>
      <c r="B57" s="30"/>
      <c r="C57" s="30"/>
      <c r="D57" s="30"/>
      <c r="E57" s="30"/>
      <c r="F57" s="30"/>
      <c r="G57" s="30"/>
      <c r="H57" s="30"/>
      <c r="I57" s="30"/>
      <c r="J57" s="30"/>
      <c r="K57" s="30"/>
      <c r="L57" s="30"/>
      <c r="M57" s="30"/>
      <c r="N57" s="30"/>
      <c r="O57" s="3" t="str">
        <f>+'GESTION FINANCIERA'!N11</f>
        <v xml:space="preserve">Control No.2
</v>
      </c>
      <c r="P57" s="4" t="str">
        <f>+'GESTION FINANCIERA'!O11</f>
        <v xml:space="preserve">Fortalecimiento de los procedimientos manuales e instructivos </v>
      </c>
      <c r="Q57" s="3" t="str">
        <f>+'GESTION FINANCIERA'!P11</f>
        <v>Preventivo</v>
      </c>
      <c r="R57" s="3" t="str">
        <f>+'GESTION FINANCIERA'!Q11</f>
        <v>Manual</v>
      </c>
      <c r="S57" s="5">
        <f>+'GESTION FINANCIERA'!R11</f>
        <v>0.4</v>
      </c>
      <c r="T57" s="3" t="str">
        <f>+'GESTION FINANCIERA'!S11</f>
        <v>Documentado</v>
      </c>
      <c r="U57" s="3" t="str">
        <f>+'GESTION FINANCIERA'!T11</f>
        <v>Continua</v>
      </c>
      <c r="V57" s="3" t="str">
        <f>+'GESTION FINANCIERA'!U11</f>
        <v>Con registro</v>
      </c>
      <c r="W57" s="30"/>
      <c r="X57" s="3" t="str">
        <f>+'GESTION FINANCIERA'!W11</f>
        <v>Impacto Inherente</v>
      </c>
      <c r="Y57" s="5">
        <f>+'GESTION FINANCIERA'!X11</f>
        <v>0.6</v>
      </c>
      <c r="Z57" s="3" t="str">
        <f>+'GESTION FINANCIERA'!Y11</f>
        <v xml:space="preserve">Control No.2
</v>
      </c>
      <c r="AA57" s="5">
        <f>+'GESTION FINANCIERA'!Z11</f>
        <v>0.4</v>
      </c>
      <c r="AB57" s="5">
        <f>+'GESTION FINANCIERA'!AA11</f>
        <v>0.24</v>
      </c>
      <c r="AC57" s="30"/>
      <c r="AD57" s="30"/>
      <c r="AE57" s="30"/>
      <c r="AF57" s="30"/>
      <c r="AG57" s="30"/>
      <c r="AH57" s="30"/>
      <c r="AI57" s="30"/>
      <c r="AJ57" s="30"/>
      <c r="AK57" s="30"/>
      <c r="AL57" s="30"/>
      <c r="AM57" s="30"/>
      <c r="AN57" s="30"/>
    </row>
    <row r="58" spans="1:40" ht="53.25" customHeight="1" x14ac:dyDescent="0.25">
      <c r="A58" s="107"/>
      <c r="B58" s="43">
        <f>+'GESTION FINANCIERA'!A12</f>
        <v>2</v>
      </c>
      <c r="C58" s="44" t="str">
        <f>+'GESTION FINANCIERA'!B12</f>
        <v>Económico</v>
      </c>
      <c r="D58" s="88" t="str">
        <f>+'GESTION FINANCIERA'!C12</f>
        <v xml:space="preserve">Errores en la digitación o selección de cuentas presupuestales durante el registro de pagos. Falta de doble verificación en el proceso.
</v>
      </c>
      <c r="E58" s="44" t="str">
        <f>+'GESTION FINANCIERA'!D12</f>
        <v xml:space="preserve">Falta de controles automáticos en el sistema financiero y ausencia de protocolos estandarizados para la validación de la disponibilidad presupuestal antes de ejecutar pagos.
</v>
      </c>
      <c r="F58" s="44" t="str">
        <f>+'GESTION FINANCIERA'!E12</f>
        <v>Probabilidad de afectación económica debido a que se hagan pagos con recursos de cuentas diferentes a cuenta de disponibilidad presupuestal.</v>
      </c>
      <c r="G58" s="44" t="str">
        <f>+'GESTION FINANCIERA'!F12</f>
        <v>Gestión</v>
      </c>
      <c r="H58" s="44" t="str">
        <f>+'GESTION FINANCIERA'!G12</f>
        <v>Ejecución y administración de procesos</v>
      </c>
      <c r="I58" s="44" t="str">
        <f>+'GESTION FINANCIERA'!H12</f>
        <v>Máximo 2 por año</v>
      </c>
      <c r="J58" s="31" t="str">
        <f>+'GESTION FINANCIERA'!I12</f>
        <v>Muy baja</v>
      </c>
      <c r="K58" s="50">
        <f>+'GESTION FINANCIERA'!J12</f>
        <v>0.2</v>
      </c>
      <c r="L58" s="31" t="str">
        <f>+'GESTION FINANCIERA'!K12</f>
        <v>Mayor</v>
      </c>
      <c r="M58" s="50">
        <f>+'GESTION FINANCIERA'!L12</f>
        <v>0.8</v>
      </c>
      <c r="N58" s="51" t="str">
        <f>+'GESTION FINANCIERA'!M12</f>
        <v>Alto</v>
      </c>
      <c r="O58" s="3" t="str">
        <f>+'GESTION FINANCIERA'!N12</f>
        <v xml:space="preserve">Control No.1
</v>
      </c>
      <c r="P58" s="4" t="str">
        <f>+'GESTION FINANCIERA'!O12</f>
        <v xml:space="preserve">Capacitación al personal relacionado, revisiones aleatorias periódicas </v>
      </c>
      <c r="Q58" s="3" t="str">
        <f>+'GESTION FINANCIERA'!P12</f>
        <v>Preventivo</v>
      </c>
      <c r="R58" s="3" t="str">
        <f>+'GESTION FINANCIERA'!Q12</f>
        <v>Manual</v>
      </c>
      <c r="S58" s="5">
        <f>+'GESTION FINANCIERA'!R12</f>
        <v>0.4</v>
      </c>
      <c r="T58" s="3" t="str">
        <f>+'GESTION FINANCIERA'!S12</f>
        <v>Documentado</v>
      </c>
      <c r="U58" s="3" t="str">
        <f>+'GESTION FINANCIERA'!T12</f>
        <v>Continua</v>
      </c>
      <c r="V58" s="3" t="str">
        <f>+'GESTION FINANCIERA'!U12</f>
        <v>Con registro</v>
      </c>
      <c r="W58" s="44" t="str">
        <f>+'GESTION FINANCIERA'!V12</f>
        <v>Probabilidad de afectación económica debido a que se hagan pagos con recursos de cuentas diferentes a cuenta de disponibilidad presupuestal.</v>
      </c>
      <c r="X58" s="3" t="str">
        <f>+'GESTION FINANCIERA'!W12</f>
        <v>Probabilidad Inherente</v>
      </c>
      <c r="Y58" s="5">
        <f>+'GESTION FINANCIERA'!X12</f>
        <v>0.2</v>
      </c>
      <c r="Z58" s="3" t="str">
        <f>+'GESTION FINANCIERA'!Y12</f>
        <v xml:space="preserve">Control No.1
</v>
      </c>
      <c r="AA58" s="5">
        <f>+'GESTION FINANCIERA'!Z12</f>
        <v>0.4</v>
      </c>
      <c r="AB58" s="5">
        <f>+'GESTION FINANCIERA'!AA12</f>
        <v>8.0000000000000016E-2</v>
      </c>
      <c r="AC58" s="48">
        <f>+'GESTION FINANCIERA'!AB12</f>
        <v>0.12</v>
      </c>
      <c r="AD58" s="49">
        <f>+'GESTION FINANCIERA'!AC12</f>
        <v>0.8</v>
      </c>
      <c r="AE58" s="50">
        <f>+'GESTION FINANCIERA'!AD12</f>
        <v>0.12</v>
      </c>
      <c r="AF58" s="50">
        <f>+'GESTION FINANCIERA'!AE12</f>
        <v>0.8</v>
      </c>
      <c r="AG58" s="51" t="str">
        <f>+'GESTION FINANCIERA'!AF12</f>
        <v>Alto</v>
      </c>
      <c r="AH58" s="52" t="str">
        <f>+'GESTION FINANCIERA'!AG12</f>
        <v>Evitar, compartir o transferir</v>
      </c>
      <c r="AI58" s="31" t="str">
        <f>+'GESTION FINANCIERA'!AH12</f>
        <v xml:space="preserve">Puntos de control y verificación de fuentes de recursos   </v>
      </c>
      <c r="AJ58" s="31" t="str">
        <f>+'GESTION FINANCIERA'!AI12</f>
        <v>Subdirector Administrativo y Financiero, y  contadoras contratistas de apoyo al proceso financiero</v>
      </c>
      <c r="AK58" s="47">
        <f>+'GESTION FINANCIERA'!AJ12</f>
        <v>45748</v>
      </c>
      <c r="AL58" s="93">
        <f>+'GESTION FINANCIERA'!AK12</f>
        <v>0</v>
      </c>
      <c r="AM58" s="94" t="str">
        <f>+'GESTION FINANCIERA'!AL12</f>
        <v>Semestral</v>
      </c>
      <c r="AN58" s="94">
        <f>+'GESTION FINANCIERA'!AM12</f>
        <v>0</v>
      </c>
    </row>
    <row r="59" spans="1:40" ht="45" customHeight="1" x14ac:dyDescent="0.25">
      <c r="A59" s="107"/>
      <c r="B59" s="30"/>
      <c r="C59" s="30"/>
      <c r="D59" s="30"/>
      <c r="E59" s="30"/>
      <c r="F59" s="30"/>
      <c r="G59" s="30"/>
      <c r="H59" s="30"/>
      <c r="I59" s="30"/>
      <c r="J59" s="30"/>
      <c r="K59" s="30"/>
      <c r="L59" s="30"/>
      <c r="M59" s="30"/>
      <c r="N59" s="30"/>
      <c r="O59" s="3" t="str">
        <f>+'GESTION FINANCIERA'!N13</f>
        <v xml:space="preserve">Control No.2
</v>
      </c>
      <c r="P59" s="4" t="str">
        <f>+'GESTION FINANCIERA'!O13</f>
        <v>Fortalecimiento de los procedimientos manuales e instructivos.</v>
      </c>
      <c r="Q59" s="3" t="str">
        <f>+'GESTION FINANCIERA'!P13</f>
        <v>Preventivo</v>
      </c>
      <c r="R59" s="3" t="str">
        <f>+'GESTION FINANCIERA'!Q13</f>
        <v>Manual</v>
      </c>
      <c r="S59" s="5">
        <f>+'GESTION FINANCIERA'!R13</f>
        <v>0.4</v>
      </c>
      <c r="T59" s="3" t="str">
        <f>+'GESTION FINANCIERA'!S13</f>
        <v>Documentado</v>
      </c>
      <c r="U59" s="3" t="str">
        <f>+'GESTION FINANCIERA'!T13</f>
        <v>Continua</v>
      </c>
      <c r="V59" s="3" t="str">
        <f>+'GESTION FINANCIERA'!U13</f>
        <v>Con registro</v>
      </c>
      <c r="W59" s="30"/>
      <c r="X59" s="3" t="str">
        <f>+'GESTION FINANCIERA'!W13</f>
        <v>Impacto Inherente</v>
      </c>
      <c r="Y59" s="5">
        <f>+'GESTION FINANCIERA'!X13</f>
        <v>0.8</v>
      </c>
      <c r="Z59" s="3" t="str">
        <f>+'GESTION FINANCIERA'!Y13</f>
        <v xml:space="preserve">Control No.2
</v>
      </c>
      <c r="AA59" s="5">
        <f>+'GESTION FINANCIERA'!Z13</f>
        <v>0.4</v>
      </c>
      <c r="AB59" s="5">
        <f>+'GESTION FINANCIERA'!AA13</f>
        <v>0.32000000000000006</v>
      </c>
      <c r="AC59" s="30"/>
      <c r="AD59" s="30"/>
      <c r="AE59" s="30"/>
      <c r="AF59" s="30"/>
      <c r="AG59" s="30"/>
      <c r="AH59" s="30"/>
      <c r="AI59" s="30"/>
      <c r="AJ59" s="30"/>
      <c r="AK59" s="30"/>
      <c r="AL59" s="30"/>
      <c r="AM59" s="30"/>
      <c r="AN59" s="30"/>
    </row>
    <row r="60" spans="1:40" ht="44.25" customHeight="1" x14ac:dyDescent="0.25">
      <c r="A60" s="107"/>
      <c r="B60" s="43">
        <f>+'GESTION FINANCIERA'!A14</f>
        <v>3</v>
      </c>
      <c r="C60" s="44" t="str">
        <f>+'GESTION FINANCIERA'!B14</f>
        <v>Reputacional, Económico</v>
      </c>
      <c r="D60" s="88" t="str">
        <f>+'GESTION FINANCIERA'!C14</f>
        <v xml:space="preserve">Demoras en los trámites de giro de recursos, errores en la carga o validación de novedades de nómina, fallas en la coordinación entre talento humano y contabilidad.
</v>
      </c>
      <c r="E60" s="44" t="str">
        <f>+'GESTION FINANCIERA'!D14</f>
        <v xml:space="preserve">Falta de articulación entre áreas responsables, ausencia de un cronograma de pagos institucional riguroso, y debilidades en los sistemas tecnológicos utilizados para la gestión de nómina.
</v>
      </c>
      <c r="F60" s="44" t="str">
        <f>+'GESTION FINANCIERA'!E14</f>
        <v>Probabilidad de afectación económica y reputacional por pago erróneo o extemporáneo de las obligaciones de nómina, seguridad social o liquidación definitivas, debido a inconsistencias humanas o tecnológicas</v>
      </c>
      <c r="G60" s="44" t="str">
        <f>+'GESTION FINANCIERA'!F14</f>
        <v>Gestión</v>
      </c>
      <c r="H60" s="44" t="str">
        <f>+'GESTION FINANCIERA'!G14</f>
        <v>Ejecución y administración de procesos</v>
      </c>
      <c r="I60" s="44" t="str">
        <f>+'GESTION FINANCIERA'!H14</f>
        <v>24 a 500 veces por año</v>
      </c>
      <c r="J60" s="31" t="str">
        <f>+'GESTION FINANCIERA'!I14</f>
        <v>Media</v>
      </c>
      <c r="K60" s="50">
        <f>+'GESTION FINANCIERA'!J14</f>
        <v>0.6</v>
      </c>
      <c r="L60" s="31" t="str">
        <f>+'GESTION FINANCIERA'!K14</f>
        <v>Mayor</v>
      </c>
      <c r="M60" s="50">
        <f>+'GESTION FINANCIERA'!L14</f>
        <v>0.8</v>
      </c>
      <c r="N60" s="51" t="str">
        <f>+'GESTION FINANCIERA'!M14</f>
        <v>Alto</v>
      </c>
      <c r="O60" s="3" t="str">
        <f>+'GESTION FINANCIERA'!N14</f>
        <v xml:space="preserve">Control No.1
</v>
      </c>
      <c r="P60" s="4" t="str">
        <f>+'GESTION FINANCIERA'!O14</f>
        <v>Planeación financiera adecuada, proyección del PAC anual</v>
      </c>
      <c r="Q60" s="3" t="str">
        <f>+'GESTION FINANCIERA'!P14</f>
        <v>Preventivo</v>
      </c>
      <c r="R60" s="3" t="str">
        <f>+'GESTION FINANCIERA'!Q14</f>
        <v>Manual</v>
      </c>
      <c r="S60" s="5">
        <f>+'GESTION FINANCIERA'!R14</f>
        <v>0.4</v>
      </c>
      <c r="T60" s="3" t="str">
        <f>+'GESTION FINANCIERA'!S14</f>
        <v>Documentado</v>
      </c>
      <c r="U60" s="3" t="str">
        <f>+'GESTION FINANCIERA'!T14</f>
        <v>Continua</v>
      </c>
      <c r="V60" s="3" t="str">
        <f>+'GESTION FINANCIERA'!U14</f>
        <v>Con registro</v>
      </c>
      <c r="W60" s="44" t="str">
        <f>+'GESTION FINANCIERA'!V14</f>
        <v>Probabilidad de afectación económica y reputacional por pago erróneo o extemporáneo de las obligaciones de nómina, seguridad social o liquidación definitivas, debido a inconsistencias humanas o tecnológicas</v>
      </c>
      <c r="X60" s="3" t="str">
        <f>+'GESTION FINANCIERA'!W14</f>
        <v>Probabilidad Inherente</v>
      </c>
      <c r="Y60" s="5">
        <f>+'GESTION FINANCIERA'!X14</f>
        <v>0.6</v>
      </c>
      <c r="Z60" s="3" t="str">
        <f>+'GESTION FINANCIERA'!Y14</f>
        <v xml:space="preserve">Control No.1
</v>
      </c>
      <c r="AA60" s="5">
        <f>+'GESTION FINANCIERA'!Z14</f>
        <v>0.4</v>
      </c>
      <c r="AB60" s="5">
        <f>+'GESTION FINANCIERA'!AA14</f>
        <v>0.24</v>
      </c>
      <c r="AC60" s="48">
        <f>+'GESTION FINANCIERA'!AB14</f>
        <v>0.36</v>
      </c>
      <c r="AD60" s="49">
        <f>+'GESTION FINANCIERA'!AC14</f>
        <v>0.8</v>
      </c>
      <c r="AE60" s="50">
        <f>+'GESTION FINANCIERA'!AD14</f>
        <v>0.36</v>
      </c>
      <c r="AF60" s="50">
        <f>+'GESTION FINANCIERA'!AE14</f>
        <v>0.8</v>
      </c>
      <c r="AG60" s="51" t="str">
        <f>+'GESTION FINANCIERA'!AF14</f>
        <v>Alto</v>
      </c>
      <c r="AH60" s="52" t="str">
        <f>+'GESTION FINANCIERA'!AG14</f>
        <v>Evitar, compartir o transferir</v>
      </c>
      <c r="AI60" s="31" t="str">
        <f>+'GESTION FINANCIERA'!AH14</f>
        <v>Liquidaciones verificadas, pagos en las fechas, traslados de recursos oportunos, registros al dia en el TNS</v>
      </c>
      <c r="AJ60" s="31" t="str">
        <f>+'GESTION FINANCIERA'!AI14</f>
        <v>Subdirector Administrativo y Financiero, y  contadoras contratistas de apoyo al proceso financiero</v>
      </c>
      <c r="AK60" s="47">
        <f>+'GESTION FINANCIERA'!AJ14</f>
        <v>45748</v>
      </c>
      <c r="AL60" s="93">
        <f>+'GESTION FINANCIERA'!AK14</f>
        <v>0</v>
      </c>
      <c r="AM60" s="94" t="str">
        <f>+'GESTION FINANCIERA'!AL14</f>
        <v>Semestral</v>
      </c>
      <c r="AN60" s="94">
        <f>+'GESTION FINANCIERA'!AM14</f>
        <v>0</v>
      </c>
    </row>
    <row r="61" spans="1:40" ht="50.25" customHeight="1" x14ac:dyDescent="0.25">
      <c r="A61" s="107"/>
      <c r="B61" s="30"/>
      <c r="C61" s="30"/>
      <c r="D61" s="30"/>
      <c r="E61" s="30"/>
      <c r="F61" s="30"/>
      <c r="G61" s="30"/>
      <c r="H61" s="30"/>
      <c r="I61" s="30"/>
      <c r="J61" s="30"/>
      <c r="K61" s="30"/>
      <c r="L61" s="30"/>
      <c r="M61" s="30"/>
      <c r="N61" s="30"/>
      <c r="O61" s="3" t="str">
        <f>+'GESTION FINANCIERA'!N15</f>
        <v xml:space="preserve">Control No.2
</v>
      </c>
      <c r="P61" s="4" t="str">
        <f>+'GESTION FINANCIERA'!O15</f>
        <v>Gestión y cobro de recursos oportuna</v>
      </c>
      <c r="Q61" s="3" t="str">
        <f>+'GESTION FINANCIERA'!P15</f>
        <v>Preventivo</v>
      </c>
      <c r="R61" s="3" t="str">
        <f>+'GESTION FINANCIERA'!Q15</f>
        <v>Manual</v>
      </c>
      <c r="S61" s="5">
        <f>+'GESTION FINANCIERA'!R15</f>
        <v>0.4</v>
      </c>
      <c r="T61" s="3" t="str">
        <f>+'GESTION FINANCIERA'!S15</f>
        <v>Documentado</v>
      </c>
      <c r="U61" s="3" t="str">
        <f>+'GESTION FINANCIERA'!T15</f>
        <v>Continua</v>
      </c>
      <c r="V61" s="3" t="str">
        <f>+'GESTION FINANCIERA'!U15</f>
        <v>Con registro</v>
      </c>
      <c r="W61" s="30"/>
      <c r="X61" s="3" t="str">
        <f>+'GESTION FINANCIERA'!W15</f>
        <v>Impacto Inherente</v>
      </c>
      <c r="Y61" s="5">
        <f>+'GESTION FINANCIERA'!X15</f>
        <v>0.8</v>
      </c>
      <c r="Z61" s="3" t="str">
        <f>+'GESTION FINANCIERA'!Y15</f>
        <v xml:space="preserve">Control No.2
</v>
      </c>
      <c r="AA61" s="5">
        <f>+'GESTION FINANCIERA'!Z15</f>
        <v>0.4</v>
      </c>
      <c r="AB61" s="5">
        <f>+'GESTION FINANCIERA'!AA15</f>
        <v>0.32000000000000006</v>
      </c>
      <c r="AC61" s="30"/>
      <c r="AD61" s="30"/>
      <c r="AE61" s="30"/>
      <c r="AF61" s="30"/>
      <c r="AG61" s="30"/>
      <c r="AH61" s="30"/>
      <c r="AI61" s="30"/>
      <c r="AJ61" s="30"/>
      <c r="AK61" s="30"/>
      <c r="AL61" s="30"/>
      <c r="AM61" s="30"/>
      <c r="AN61" s="30"/>
    </row>
    <row r="62" spans="1:40" ht="62.25" customHeight="1" x14ac:dyDescent="0.25">
      <c r="A62" s="107"/>
      <c r="B62" s="43">
        <f>+'GESTION FINANCIERA'!A16</f>
        <v>4</v>
      </c>
      <c r="C62" s="44" t="str">
        <f>+'GESTION FINANCIERA'!B16</f>
        <v>Reputacional, Económico</v>
      </c>
      <c r="D62" s="88" t="str">
        <f>+'GESTION FINANCIERA'!C16</f>
        <v xml:space="preserve">Asignaciones presupuestales insuficientes o tardías por parte del municipio, sobredimensión de metas frente a la capacidad financiera real de la entidad.
</v>
      </c>
      <c r="E62" s="44" t="str">
        <f>+'GESTION FINANCIERA'!D16</f>
        <v xml:space="preserve">Falta de una planeación financiera realista y coordinada con la capacidad de ingresos; ausencia de análisis técnico previo para definir metas institucionales acorde al presupuesto disponible.
</v>
      </c>
      <c r="F62" s="44" t="str">
        <f>+'GESTION FINANCIERA'!E16</f>
        <v>Probabilidad de afectación reputacional y económica debido a que los recursos financieros no sean los suficientes para cumplir con los compromisos en los tiempos adecuados</v>
      </c>
      <c r="G62" s="44" t="str">
        <f>+'GESTION FINANCIERA'!F16</f>
        <v>Gestión</v>
      </c>
      <c r="H62" s="44" t="str">
        <f>+'GESTION FINANCIERA'!G16</f>
        <v>Ejecución y administración de procesos</v>
      </c>
      <c r="I62" s="44" t="str">
        <f>+'GESTION FINANCIERA'!H16</f>
        <v>3 a 24 veces por año</v>
      </c>
      <c r="J62" s="31" t="str">
        <f>+'GESTION FINANCIERA'!I16</f>
        <v>Baja</v>
      </c>
      <c r="K62" s="50">
        <f>+'GESTION FINANCIERA'!J16</f>
        <v>0.4</v>
      </c>
      <c r="L62" s="31" t="str">
        <f>+'GESTION FINANCIERA'!K16</f>
        <v>Mayor</v>
      </c>
      <c r="M62" s="50">
        <f>+'GESTION FINANCIERA'!L16</f>
        <v>0.8</v>
      </c>
      <c r="N62" s="51" t="str">
        <f>+'GESTION FINANCIERA'!M16</f>
        <v>Alto</v>
      </c>
      <c r="O62" s="3" t="str">
        <f>+'GESTION FINANCIERA'!N16</f>
        <v xml:space="preserve">Control No.1
</v>
      </c>
      <c r="P62" s="4" t="str">
        <f>+'GESTION FINANCIERA'!O16</f>
        <v>Indicadores de presupuestos de ingresos y gastos</v>
      </c>
      <c r="Q62" s="3" t="str">
        <f>+'GESTION FINANCIERA'!P16</f>
        <v>Preventivo</v>
      </c>
      <c r="R62" s="3" t="str">
        <f>+'GESTION FINANCIERA'!Q16</f>
        <v>Manual</v>
      </c>
      <c r="S62" s="5">
        <f>+'GESTION FINANCIERA'!R16</f>
        <v>0.4</v>
      </c>
      <c r="T62" s="3" t="str">
        <f>+'GESTION FINANCIERA'!S16</f>
        <v>Documentado</v>
      </c>
      <c r="U62" s="3" t="str">
        <f>+'GESTION FINANCIERA'!T16</f>
        <v>Continua</v>
      </c>
      <c r="V62" s="3" t="str">
        <f>+'GESTION FINANCIERA'!U16</f>
        <v>Con registro</v>
      </c>
      <c r="W62" s="44" t="str">
        <f>+'GESTION FINANCIERA'!V16</f>
        <v>Probabilidad de afectación reputacional y económica debido a que los recursos financieros no sean los suficientes para cumplir con los compromisos en los tiempos adecuados</v>
      </c>
      <c r="X62" s="3" t="str">
        <f>+'GESTION FINANCIERA'!W16</f>
        <v>Probabilidad Inherente</v>
      </c>
      <c r="Y62" s="5">
        <f>+'GESTION FINANCIERA'!X16</f>
        <v>0.4</v>
      </c>
      <c r="Z62" s="3" t="str">
        <f>+'GESTION FINANCIERA'!Y16</f>
        <v xml:space="preserve">Control No.1
</v>
      </c>
      <c r="AA62" s="5">
        <f>+'GESTION FINANCIERA'!Z16</f>
        <v>0.4</v>
      </c>
      <c r="AB62" s="5">
        <f>+'GESTION FINANCIERA'!AA16</f>
        <v>0.16000000000000003</v>
      </c>
      <c r="AC62" s="48">
        <f>+'GESTION FINANCIERA'!AB16</f>
        <v>0.24</v>
      </c>
      <c r="AD62" s="49">
        <f>+'GESTION FINANCIERA'!AC16</f>
        <v>0.8</v>
      </c>
      <c r="AE62" s="50">
        <f>+'GESTION FINANCIERA'!AD16</f>
        <v>0.24</v>
      </c>
      <c r="AF62" s="50">
        <f>+'GESTION FINANCIERA'!AE16</f>
        <v>0.8</v>
      </c>
      <c r="AG62" s="51" t="str">
        <f>+'GESTION FINANCIERA'!AF16</f>
        <v>Alto</v>
      </c>
      <c r="AH62" s="52" t="str">
        <f>+'GESTION FINANCIERA'!AG16</f>
        <v>Evitar, compartir o transferir</v>
      </c>
      <c r="AI62" s="31" t="str">
        <f>+'GESTION FINANCIERA'!AH16</f>
        <v>Revisión a la ejecución presupuestal.</v>
      </c>
      <c r="AJ62" s="31" t="str">
        <f>+'GESTION FINANCIERA'!AI16</f>
        <v>Subdirector Administrativo y Financiero, y  contadoras contratistas de apoyo al proceso financiero</v>
      </c>
      <c r="AK62" s="47">
        <f>+'GESTION FINANCIERA'!AJ16</f>
        <v>45748</v>
      </c>
      <c r="AL62" s="93">
        <f>+'GESTION FINANCIERA'!AK16</f>
        <v>0</v>
      </c>
      <c r="AM62" s="94" t="str">
        <f>+'GESTION FINANCIERA'!AL16</f>
        <v>Semestral</v>
      </c>
      <c r="AN62" s="94">
        <f>+'GESTION FINANCIERA'!AM16</f>
        <v>0</v>
      </c>
    </row>
    <row r="63" spans="1:40" ht="68.25" customHeight="1" x14ac:dyDescent="0.25">
      <c r="A63" s="30"/>
      <c r="B63" s="30"/>
      <c r="C63" s="30"/>
      <c r="D63" s="30"/>
      <c r="E63" s="30"/>
      <c r="F63" s="30"/>
      <c r="G63" s="30"/>
      <c r="H63" s="30"/>
      <c r="I63" s="30"/>
      <c r="J63" s="30"/>
      <c r="K63" s="30"/>
      <c r="L63" s="30"/>
      <c r="M63" s="30"/>
      <c r="N63" s="30"/>
      <c r="O63" s="23" t="str">
        <f>+'GESTION FINANCIERA'!N17</f>
        <v xml:space="preserve">Control No.2
</v>
      </c>
      <c r="P63" s="24" t="str">
        <f>+'GESTION FINANCIERA'!O17</f>
        <v xml:space="preserve">Fortalecimiento de los procedimientos manuales e instructivos </v>
      </c>
      <c r="Q63" s="23" t="str">
        <f>+'GESTION FINANCIERA'!P17</f>
        <v>Preventivo</v>
      </c>
      <c r="R63" s="23" t="str">
        <f>+'GESTION FINANCIERA'!Q17</f>
        <v>Manual</v>
      </c>
      <c r="S63" s="25">
        <f>+'GESTION FINANCIERA'!R17</f>
        <v>0.4</v>
      </c>
      <c r="T63" s="23" t="str">
        <f>+'GESTION FINANCIERA'!S17</f>
        <v>Documentado</v>
      </c>
      <c r="U63" s="23" t="str">
        <f>+'GESTION FINANCIERA'!T17</f>
        <v>Continua</v>
      </c>
      <c r="V63" s="23" t="str">
        <f>+'GESTION FINANCIERA'!U17</f>
        <v>Con registro</v>
      </c>
      <c r="W63" s="30"/>
      <c r="X63" s="23" t="str">
        <f>+'GESTION FINANCIERA'!W17</f>
        <v>Impacto Inherente</v>
      </c>
      <c r="Y63" s="25">
        <f>+'GESTION FINANCIERA'!X17</f>
        <v>0.8</v>
      </c>
      <c r="Z63" s="23" t="str">
        <f>+'GESTION FINANCIERA'!Y17</f>
        <v xml:space="preserve">Control No.2
</v>
      </c>
      <c r="AA63" s="25">
        <f>+'GESTION FINANCIERA'!Z17</f>
        <v>0.4</v>
      </c>
      <c r="AB63" s="25">
        <f>+'GESTION FINANCIERA'!AA17</f>
        <v>0.32000000000000006</v>
      </c>
      <c r="AC63" s="30"/>
      <c r="AD63" s="30"/>
      <c r="AE63" s="30"/>
      <c r="AF63" s="30"/>
      <c r="AG63" s="30"/>
      <c r="AH63" s="30"/>
      <c r="AI63" s="30"/>
      <c r="AJ63" s="30"/>
      <c r="AK63" s="30"/>
      <c r="AL63" s="30"/>
      <c r="AM63" s="30"/>
      <c r="AN63" s="30"/>
    </row>
    <row r="64" spans="1:40" ht="66" customHeight="1" x14ac:dyDescent="0.25">
      <c r="A64" s="110" t="str">
        <f>+'GESTIÓN CONTRACTUAL'!$C$4</f>
        <v>ADQUISICIÓN DE BIENES Y SERVICIOS</v>
      </c>
      <c r="B64" s="105">
        <f t="array" ref="B64:B65">+'GESTIÓN CONTRACTUAL'!A10:A11</f>
        <v>1</v>
      </c>
      <c r="C64" s="104" t="str">
        <f t="array" ref="C64:C65">+'GESTIÓN CONTRACTUAL'!B10:B11</f>
        <v>Reputacional, Económico</v>
      </c>
      <c r="D64" s="111" t="str">
        <f t="array" ref="D64:D65">+'GESTIÓN CONTRACTUAL'!C10:C11</f>
        <v xml:space="preserve">Procedimientos débiles, manual de contratación con vacíos que permiten prácticas indebidas, personal con bajo sentido de pertenencia.	</v>
      </c>
      <c r="E64" s="104" t="str">
        <f t="array" ref="E64:E65">+'GESTIÓN CONTRACTUAL'!D10:D11</f>
        <v xml:space="preserve">Falta de lineamientos estrictos en los procesos precontractuales y contractuales, y ausencia de una cultura institucional ética sólida.	</v>
      </c>
      <c r="F64" s="104" t="str">
        <f t="array" ref="F64:F65">+'GESTIÓN CONTRACTUAL'!E10:E11</f>
        <v>Probabilidad de afectación reputacional y económica debido a que se ofrezcan dádivas a funcionarios para favorecer contratistas, pagos, supervisiones entre otras.</v>
      </c>
      <c r="G64" s="104" t="str">
        <f t="array" ref="G64:G65">+'GESTIÓN CONTRACTUAL'!F10:F11</f>
        <v>Corrupción</v>
      </c>
      <c r="H64" s="104" t="str">
        <f t="array" ref="H64:H65">+'GESTIÓN CONTRACTUAL'!G10:G11</f>
        <v>Fraude Interno</v>
      </c>
      <c r="I64" s="104" t="str">
        <f t="array" ref="I64:I65">+'GESTIÓN CONTRACTUAL'!H10:H11</f>
        <v>3 a 24 veces por año</v>
      </c>
      <c r="J64" s="95" t="str">
        <f t="array" ref="J64:J65">+'GESTIÓN CONTRACTUAL'!I10:I11</f>
        <v>Baja</v>
      </c>
      <c r="K64" s="102">
        <f t="array" ref="K64:K65">+'GESTIÓN CONTRACTUAL'!J10:J11</f>
        <v>0.4</v>
      </c>
      <c r="L64" s="95" t="str">
        <f t="array" ref="L64:L65">+'GESTIÓN CONTRACTUAL'!K10:K11</f>
        <v>Catastrófico</v>
      </c>
      <c r="M64" s="102">
        <f t="array" ref="M64:M65">+'GESTIÓN CONTRACTUAL'!L10:L11</f>
        <v>1</v>
      </c>
      <c r="N64" s="103" t="str">
        <f t="array" ref="N64:N65">+'GESTIÓN CONTRACTUAL'!M10:M11</f>
        <v>Extremo</v>
      </c>
      <c r="O64" s="20" t="str">
        <f t="array" ref="O64:O65">+'GESTIÓN CONTRACTUAL'!N10:N11</f>
        <v xml:space="preserve">Control No.1
</v>
      </c>
      <c r="P64" s="21" t="str">
        <f t="array" ref="P64:P65">+'GESTIÓN CONTRACTUAL'!O10:O11</f>
        <v>Exigencia a los potenciales proveedores que asuman un compromiso de integridad y anticorrupción en el correspondiente contrato</v>
      </c>
      <c r="Q64" s="20" t="str">
        <f t="array" ref="Q64:Q65">+'GESTIÓN CONTRACTUAL'!P10:P11</f>
        <v>Preventivo</v>
      </c>
      <c r="R64" s="20" t="str">
        <f t="array" ref="R64:R65">+'GESTIÓN CONTRACTUAL'!Q10:Q11</f>
        <v>Manual</v>
      </c>
      <c r="S64" s="22">
        <f t="array" ref="S64:S65">+'GESTIÓN CONTRACTUAL'!R10:R11</f>
        <v>0.4</v>
      </c>
      <c r="T64" s="20" t="str">
        <f t="array" ref="T64:T65">+'GESTIÓN CONTRACTUAL'!S10:S11</f>
        <v>Documentado</v>
      </c>
      <c r="U64" s="20" t="str">
        <f t="array" ref="U64:U65">+'GESTIÓN CONTRACTUAL'!T10:T11</f>
        <v>Continua</v>
      </c>
      <c r="V64" s="20" t="str">
        <f t="array" ref="V64:V65">+'GESTIÓN CONTRACTUAL'!U10:U11</f>
        <v>Con registro</v>
      </c>
      <c r="W64" s="104" t="str">
        <f t="array" ref="W64:W65">+'GESTIÓN CONTRACTUAL'!V10:V11</f>
        <v>Probabilidad de afectación reputacional y económica debido a que se ofrezcan dádivas a funcionarios para favorecer contratistas, pagos, supervisiones entre otras.</v>
      </c>
      <c r="X64" s="20" t="str">
        <f t="array" ref="X64:X65">+'GESTIÓN CONTRACTUAL'!W10:W11</f>
        <v>Probabilidad Inherente</v>
      </c>
      <c r="Y64" s="22">
        <f t="array" ref="Y64:Y65">+'GESTIÓN CONTRACTUAL'!X10:X11</f>
        <v>0.4</v>
      </c>
      <c r="Z64" s="20" t="str">
        <f t="array" ref="Z64:Z65">+'GESTIÓN CONTRACTUAL'!Y10:Y11</f>
        <v xml:space="preserve">Control No.1
</v>
      </c>
      <c r="AA64" s="22">
        <f t="array" ref="AA64:AA65">+'GESTIÓN CONTRACTUAL'!Z10:Z11</f>
        <v>0.4</v>
      </c>
      <c r="AB64" s="22">
        <f t="array" ref="AB64:AB65">+'GESTIÓN CONTRACTUAL'!AA10:AA11</f>
        <v>0.16000000000000003</v>
      </c>
      <c r="AC64" s="100">
        <f t="array" ref="AC64:AC65">+'GESTIÓN CONTRACTUAL'!AB10:AB11</f>
        <v>0.24</v>
      </c>
      <c r="AD64" s="101">
        <f t="array" ref="AD64:AD65">+'GESTIÓN CONTRACTUAL'!AC10:AC11</f>
        <v>1</v>
      </c>
      <c r="AE64" s="102">
        <f t="array" ref="AE64:AE65">+'GESTIÓN CONTRACTUAL'!AD10:AD11</f>
        <v>0.24</v>
      </c>
      <c r="AF64" s="102">
        <f t="array" ref="AF64:AF65">+'GESTIÓN CONTRACTUAL'!AE10:AE11</f>
        <v>1</v>
      </c>
      <c r="AG64" s="103" t="str">
        <f t="array" ref="AG64:AG65">+'GESTIÓN CONTRACTUAL'!AF10:AF11</f>
        <v>Extremo</v>
      </c>
      <c r="AH64" s="97" t="str">
        <f t="array" ref="AH64:AH65">+'GESTIÓN CONTRACTUAL'!AG10:AG11</f>
        <v>Eliminar o reducir el riesgo</v>
      </c>
      <c r="AI64" s="95" t="str">
        <f t="array" ref="AI64:AI65">+'GESTIÓN CONTRACTUAL'!AH10:AH11</f>
        <v>Establecimiento y fortalecimiento del PTEP y código de integridad</v>
      </c>
      <c r="AJ64" s="95" t="str">
        <f t="array" ref="AJ64:AJ65">+'GESTIÓN CONTRACTUAL'!AI10:AI11</f>
        <v xml:space="preserve">Líder proceso gestión contractual </v>
      </c>
      <c r="AK64" s="96">
        <f t="array" ref="AK64:AK65">+'GESTIÓN CONTRACTUAL'!AJ10:AJ11</f>
        <v>45748</v>
      </c>
      <c r="AL64" s="98">
        <f t="array" ref="AL64:AL65">+'GESTIÓN CONTRACTUAL'!AK10:AK11</f>
        <v>0</v>
      </c>
      <c r="AM64" s="99" t="str">
        <f t="array" ref="AM64:AM65">+'GESTIÓN CONTRACTUAL'!AL10:AL11</f>
        <v>Semestral</v>
      </c>
      <c r="AN64" s="99">
        <f t="array" ref="AN64:AN65">+'GESTIÓN CONTRACTUAL'!AM10:AM11</f>
        <v>0</v>
      </c>
    </row>
    <row r="65" spans="1:40" ht="72" customHeight="1" x14ac:dyDescent="0.25">
      <c r="A65" s="107"/>
      <c r="B65" s="30">
        <v>0</v>
      </c>
      <c r="C65" s="30">
        <v>0</v>
      </c>
      <c r="D65" s="30">
        <v>0</v>
      </c>
      <c r="E65" s="30">
        <v>0</v>
      </c>
      <c r="F65" s="30">
        <v>0</v>
      </c>
      <c r="G65" s="30">
        <v>0</v>
      </c>
      <c r="H65" s="30">
        <v>0</v>
      </c>
      <c r="I65" s="30">
        <v>0</v>
      </c>
      <c r="J65" s="30">
        <v>0</v>
      </c>
      <c r="K65" s="30">
        <v>0</v>
      </c>
      <c r="L65" s="30">
        <v>0</v>
      </c>
      <c r="M65" s="30">
        <v>0</v>
      </c>
      <c r="N65" s="30">
        <v>0</v>
      </c>
      <c r="O65" s="3" t="str">
        <v xml:space="preserve">Control No.2
</v>
      </c>
      <c r="P65" s="4" t="str">
        <v>Actividades contempladas en el PETP y estrategias de integridad</v>
      </c>
      <c r="Q65" s="3" t="str">
        <v>Preventivo</v>
      </c>
      <c r="R65" s="3" t="str">
        <v>Manual</v>
      </c>
      <c r="S65" s="5">
        <v>0.4</v>
      </c>
      <c r="T65" s="3" t="str">
        <v>Documentado</v>
      </c>
      <c r="U65" s="3" t="str">
        <v>Continua</v>
      </c>
      <c r="V65" s="3" t="str">
        <v>Con registro</v>
      </c>
      <c r="W65" s="30">
        <v>0</v>
      </c>
      <c r="X65" s="3" t="str">
        <v>Impacto Inherente</v>
      </c>
      <c r="Y65" s="5">
        <v>1</v>
      </c>
      <c r="Z65" s="3" t="str">
        <v xml:space="preserve">Control No.2
</v>
      </c>
      <c r="AA65" s="5">
        <v>0.4</v>
      </c>
      <c r="AB65" s="5">
        <v>0.4</v>
      </c>
      <c r="AC65" s="30">
        <v>0</v>
      </c>
      <c r="AD65" s="30">
        <v>0</v>
      </c>
      <c r="AE65" s="30">
        <v>0</v>
      </c>
      <c r="AF65" s="30">
        <v>0</v>
      </c>
      <c r="AG65" s="30">
        <v>0</v>
      </c>
      <c r="AH65" s="30">
        <v>0</v>
      </c>
      <c r="AI65" s="30">
        <v>0</v>
      </c>
      <c r="AJ65" s="30">
        <v>0</v>
      </c>
      <c r="AK65" s="30">
        <v>0</v>
      </c>
      <c r="AL65" s="30">
        <v>0</v>
      </c>
      <c r="AM65" s="30">
        <v>0</v>
      </c>
      <c r="AN65" s="30">
        <v>0</v>
      </c>
    </row>
    <row r="66" spans="1:40" ht="81.75" customHeight="1" x14ac:dyDescent="0.25">
      <c r="A66" s="107"/>
      <c r="B66" s="43">
        <f t="array" ref="B66:B67">+'GESTIÓN CONTRACTUAL'!A12:A13</f>
        <v>2</v>
      </c>
      <c r="C66" s="44" t="str">
        <f t="array" ref="C66:C67">+'GESTIÓN CONTRACTUAL'!B12:B13</f>
        <v>Reputacional</v>
      </c>
      <c r="D66" s="88" t="str">
        <f t="array" ref="D66:D67">+'GESTIÓN CONTRACTUAL'!C12:C13</f>
        <v>Falta de coordinación y comunicación entre procesos para identificar necesidades</v>
      </c>
      <c r="E66" s="44" t="str">
        <f t="array" ref="E66:E67">+'GESTIÓN CONTRACTUAL'!D12:D13</f>
        <v xml:space="preserve">Ineficiente planeación en la identificación de los bienes y servicios a adquirir. 	</v>
      </c>
      <c r="F66" s="44" t="str">
        <f t="array" ref="F66:F67">+'GESTIÓN CONTRACTUAL'!E12:E13</f>
        <v>Posibilidad de afectación reputacional y económica por la celebración de contratos que no atiendan las necesidades del IMRD, como consecuencia de una ineficiente planeación en la identificación de los bienes y servicios a adquirir.</v>
      </c>
      <c r="G66" s="44" t="str">
        <f t="array" ref="G66:G67">+'GESTIÓN CONTRACTUAL'!F12:F13</f>
        <v>Corrupción</v>
      </c>
      <c r="H66" s="44" t="str">
        <f t="array" ref="H66:H67">+'GESTIÓN CONTRACTUAL'!G12:G13</f>
        <v>Ejecución y administración de procesos</v>
      </c>
      <c r="I66" s="44" t="str">
        <f t="array" ref="I66:I67">+'GESTIÓN CONTRACTUAL'!H12:H13</f>
        <v>3 a 24 veces por año</v>
      </c>
      <c r="J66" s="31" t="str">
        <f t="array" ref="J66:J67">+'GESTIÓN CONTRACTUAL'!I12:I13</f>
        <v>Baja</v>
      </c>
      <c r="K66" s="50">
        <f t="array" ref="K66:K67">+'GESTIÓN CONTRACTUAL'!J12:J13</f>
        <v>0.4</v>
      </c>
      <c r="L66" s="31" t="str">
        <f t="array" ref="L66:L67">+'GESTIÓN CONTRACTUAL'!K12:K13</f>
        <v>Catastrófico</v>
      </c>
      <c r="M66" s="50">
        <f t="array" ref="M66:M67">+'GESTIÓN CONTRACTUAL'!L12:L13</f>
        <v>1</v>
      </c>
      <c r="N66" s="51" t="str">
        <f t="array" ref="N66:N67">+'GESTIÓN CONTRACTUAL'!M12:M13</f>
        <v>Extremo</v>
      </c>
      <c r="O66" s="3" t="str">
        <f t="array" ref="O66:O67">+'GESTIÓN CONTRACTUAL'!N12:N13</f>
        <v xml:space="preserve">Control No.1
</v>
      </c>
      <c r="P66" s="4" t="str">
        <f t="array" ref="P66:P67">+'GESTIÓN CONTRACTUAL'!O12:O13</f>
        <v>Plan Anual de Adquisiciones formulado y actualizado a las necesidades de funcionamiento e inversión para la entidad</v>
      </c>
      <c r="Q66" s="3" t="str">
        <f t="array" ref="Q66:Q67">+'GESTIÓN CONTRACTUAL'!P12:P13</f>
        <v>Preventivo</v>
      </c>
      <c r="R66" s="3" t="str">
        <f t="array" ref="R66:R67">+'GESTIÓN CONTRACTUAL'!Q12:Q13</f>
        <v>Manual</v>
      </c>
      <c r="S66" s="5">
        <f t="array" ref="S66:S67">+'GESTIÓN CONTRACTUAL'!R12:R13</f>
        <v>0.4</v>
      </c>
      <c r="T66" s="3" t="str">
        <f t="array" ref="T66:T67">+'GESTIÓN CONTRACTUAL'!S12:S13</f>
        <v>Documentado</v>
      </c>
      <c r="U66" s="3" t="str">
        <f t="array" ref="U66:U67">+'GESTIÓN CONTRACTUAL'!T12:T13</f>
        <v>Continua</v>
      </c>
      <c r="V66" s="3" t="str">
        <f t="array" ref="V66:V67">+'GESTIÓN CONTRACTUAL'!U12:U13</f>
        <v>Con registro</v>
      </c>
      <c r="W66" s="44" t="str">
        <f t="array" ref="W66:W67">+'GESTIÓN CONTRACTUAL'!V12:V13</f>
        <v>Posibilidad de afectación reputacional y económica por la celebración de contratos que no atiendan las necesidades del IMRD, como consecuencia de una ineficiente planeación en la identificación de los bienes y servicios a adquirir.</v>
      </c>
      <c r="X66" s="3" t="str">
        <f t="array" ref="X66:X67">+'GESTIÓN CONTRACTUAL'!W12:W13</f>
        <v>Probabilidad Inherente</v>
      </c>
      <c r="Y66" s="5">
        <f t="array" ref="Y66:Y67">+'GESTIÓN CONTRACTUAL'!X12:X13</f>
        <v>0.4</v>
      </c>
      <c r="Z66" s="3" t="str">
        <f t="array" ref="Z66:Z67">+'GESTIÓN CONTRACTUAL'!Y12:Y13</f>
        <v xml:space="preserve">Control No.1
</v>
      </c>
      <c r="AA66" s="5">
        <f t="array" ref="AA66:AA67">+'GESTIÓN CONTRACTUAL'!Z12:Z13</f>
        <v>0.4</v>
      </c>
      <c r="AB66" s="5">
        <f t="array" ref="AB66:AB67">+'GESTIÓN CONTRACTUAL'!AA12:AA13</f>
        <v>0.16000000000000003</v>
      </c>
      <c r="AC66" s="48">
        <f t="array" ref="AC66:AC67">+'GESTIÓN CONTRACTUAL'!AB12:AB13</f>
        <v>0.24</v>
      </c>
      <c r="AD66" s="49">
        <f t="array" ref="AD66:AD67">+'GESTIÓN CONTRACTUAL'!AC12:AC13</f>
        <v>1</v>
      </c>
      <c r="AE66" s="50">
        <f t="array" ref="AE66:AE67">+'GESTIÓN CONTRACTUAL'!AD12:AD13</f>
        <v>0.24</v>
      </c>
      <c r="AF66" s="50">
        <f t="array" ref="AF66:AF67">+'GESTIÓN CONTRACTUAL'!AE12:AE13</f>
        <v>1</v>
      </c>
      <c r="AG66" s="51" t="str">
        <f t="array" ref="AG66:AG67">+'GESTIÓN CONTRACTUAL'!AF12:AF13</f>
        <v>Extremo</v>
      </c>
      <c r="AH66" s="52" t="str">
        <f t="array" ref="AH66:AH67">+'GESTIÓN CONTRACTUAL'!AG12:AG13</f>
        <v>Eliminar o reducir el riesgo</v>
      </c>
      <c r="AI66" s="31" t="str">
        <f t="array" ref="AI66:AI67">+'GESTIÓN CONTRACTUAL'!AH12:AH13</f>
        <v>Correcta planificación de necesidades de bienes y servicios en la entidad, teniendo en cuenta recursos financieros</v>
      </c>
      <c r="AJ66" s="31" t="str">
        <f t="array" ref="AJ66:AJ67">+'GESTIÓN CONTRACTUAL'!AI12:AI13</f>
        <v xml:space="preserve">Líder proceso gestión contractual </v>
      </c>
      <c r="AK66" s="47">
        <f t="array" ref="AK66:AK67">+'GESTIÓN CONTRACTUAL'!AJ12:AJ13</f>
        <v>45748</v>
      </c>
      <c r="AL66" s="93">
        <f t="array" ref="AL66:AL67">+'GESTIÓN CONTRACTUAL'!AK12:AK13</f>
        <v>0</v>
      </c>
      <c r="AM66" s="94" t="str">
        <f t="array" ref="AM66:AM67">+'GESTIÓN CONTRACTUAL'!AL12:AL13</f>
        <v>Semestral</v>
      </c>
      <c r="AN66" s="94">
        <f t="array" ref="AN66:AN67">+'GESTIÓN CONTRACTUAL'!AM12:AM13</f>
        <v>0</v>
      </c>
    </row>
    <row r="67" spans="1:40" ht="79.5" customHeight="1" x14ac:dyDescent="0.25">
      <c r="A67" s="107"/>
      <c r="B67" s="30">
        <v>0</v>
      </c>
      <c r="C67" s="30">
        <v>0</v>
      </c>
      <c r="D67" s="30">
        <v>0</v>
      </c>
      <c r="E67" s="30">
        <v>0</v>
      </c>
      <c r="F67" s="30">
        <v>0</v>
      </c>
      <c r="G67" s="30">
        <v>0</v>
      </c>
      <c r="H67" s="30">
        <v>0</v>
      </c>
      <c r="I67" s="30">
        <v>0</v>
      </c>
      <c r="J67" s="30">
        <v>0</v>
      </c>
      <c r="K67" s="30">
        <v>0</v>
      </c>
      <c r="L67" s="30">
        <v>0</v>
      </c>
      <c r="M67" s="30">
        <v>0</v>
      </c>
      <c r="N67" s="30">
        <v>0</v>
      </c>
      <c r="O67" s="3" t="str">
        <v xml:space="preserve">Control No.2
</v>
      </c>
      <c r="P67" s="4" t="str">
        <v>Fichas técnicas y estudios previos debidamente soportados para atender los requerimientos y necesidades contractuales</v>
      </c>
      <c r="Q67" s="3" t="str">
        <v>Preventivo</v>
      </c>
      <c r="R67" s="3" t="str">
        <v>Manual</v>
      </c>
      <c r="S67" s="5">
        <v>0.4</v>
      </c>
      <c r="T67" s="3" t="str">
        <v>Documentado</v>
      </c>
      <c r="U67" s="3" t="str">
        <v>Continua</v>
      </c>
      <c r="V67" s="3" t="str">
        <v>Con registro</v>
      </c>
      <c r="W67" s="30">
        <v>0</v>
      </c>
      <c r="X67" s="3" t="str">
        <v>Impacto Inherente</v>
      </c>
      <c r="Y67" s="5">
        <v>1</v>
      </c>
      <c r="Z67" s="3" t="str">
        <v xml:space="preserve">Control No.2
</v>
      </c>
      <c r="AA67" s="5">
        <v>0.4</v>
      </c>
      <c r="AB67" s="5">
        <v>0.4</v>
      </c>
      <c r="AC67" s="30">
        <v>0</v>
      </c>
      <c r="AD67" s="30">
        <v>0</v>
      </c>
      <c r="AE67" s="30">
        <v>0</v>
      </c>
      <c r="AF67" s="30">
        <v>0</v>
      </c>
      <c r="AG67" s="30">
        <v>0</v>
      </c>
      <c r="AH67" s="30">
        <v>0</v>
      </c>
      <c r="AI67" s="30">
        <v>0</v>
      </c>
      <c r="AJ67" s="30">
        <v>0</v>
      </c>
      <c r="AK67" s="30">
        <v>0</v>
      </c>
      <c r="AL67" s="30">
        <v>0</v>
      </c>
      <c r="AM67" s="30">
        <v>0</v>
      </c>
      <c r="AN67" s="30">
        <v>0</v>
      </c>
    </row>
    <row r="68" spans="1:40" ht="74.25" customHeight="1" x14ac:dyDescent="0.25">
      <c r="A68" s="107"/>
      <c r="B68" s="43">
        <f t="array" ref="B68:B69">+'GESTIÓN CONTRACTUAL'!A14:A15</f>
        <v>3</v>
      </c>
      <c r="C68" s="44" t="str">
        <f t="array" ref="C68:C69">+'GESTIÓN CONTRACTUAL'!B14:B15</f>
        <v>Reputacional</v>
      </c>
      <c r="D68" s="88" t="str">
        <f t="array" ref="D68:D69">+'GESTIÓN CONTRACTUAL'!C14:C15</f>
        <v xml:space="preserve">Publicación de convocatorias con plazos cuestionables, requisitos modificados, estudios de mercado deficientes o manipulados.	</v>
      </c>
      <c r="E68" s="44" t="str">
        <f t="array" ref="E68:E69">+'GESTIÓN CONTRACTUAL'!D14:D15</f>
        <v>Debido a una inadecuada verificación y revisión de los requisitos y documentos; así como la evaluación subjetiva de las propuestas presentadas.</v>
      </c>
      <c r="F68" s="44" t="str">
        <f t="array" ref="F68:F69">+'GESTIÓN CONTRACTUAL'!E14:E15</f>
        <v>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v>
      </c>
      <c r="G68" s="44" t="str">
        <f t="array" ref="G68:G69">+'GESTIÓN CONTRACTUAL'!F14:F15</f>
        <v>Corrupción</v>
      </c>
      <c r="H68" s="44" t="str">
        <f t="array" ref="H68:H69">+'GESTIÓN CONTRACTUAL'!G14:G15</f>
        <v>Ejecución y administración de procesos</v>
      </c>
      <c r="I68" s="44" t="str">
        <f t="array" ref="I68:I69">+'GESTIÓN CONTRACTUAL'!H14:H15</f>
        <v>3 a 24 veces por año</v>
      </c>
      <c r="J68" s="31" t="str">
        <f t="array" ref="J68:J69">+'GESTIÓN CONTRACTUAL'!I14:I15</f>
        <v>Baja</v>
      </c>
      <c r="K68" s="50">
        <f t="array" ref="K68:K69">+'GESTIÓN CONTRACTUAL'!J14:J15</f>
        <v>0.4</v>
      </c>
      <c r="L68" s="31" t="str">
        <f t="array" ref="L68:L69">+'GESTIÓN CONTRACTUAL'!K14:K15</f>
        <v>Catastrófico</v>
      </c>
      <c r="M68" s="50">
        <f t="array" ref="M68:M69">+'GESTIÓN CONTRACTUAL'!L14:L15</f>
        <v>1</v>
      </c>
      <c r="N68" s="51" t="str">
        <f t="array" ref="N68:N69">+'GESTIÓN CONTRACTUAL'!M14:M15</f>
        <v>Extremo</v>
      </c>
      <c r="O68" s="3" t="str">
        <f t="array" ref="O68:O69">+'GESTIÓN CONTRACTUAL'!N14:N15</f>
        <v xml:space="preserve">Control No.1
</v>
      </c>
      <c r="P68" s="4" t="str">
        <f t="array" ref="P68:P69">+'GESTIÓN CONTRACTUAL'!O14:O15</f>
        <v>Cumplimiento a publicidad contractual en el Secop II</v>
      </c>
      <c r="Q68" s="3" t="str">
        <f t="array" ref="Q68:Q69">+'GESTIÓN CONTRACTUAL'!P14:P15</f>
        <v>Preventivo</v>
      </c>
      <c r="R68" s="3" t="str">
        <f t="array" ref="R68:R69">+'GESTIÓN CONTRACTUAL'!Q14:Q15</f>
        <v>Manual</v>
      </c>
      <c r="S68" s="5">
        <f t="array" ref="S68:S69">+'GESTIÓN CONTRACTUAL'!R14:R15</f>
        <v>0.4</v>
      </c>
      <c r="T68" s="3" t="str">
        <f t="array" ref="T68:T69">+'GESTIÓN CONTRACTUAL'!S14:S15</f>
        <v>Documentado</v>
      </c>
      <c r="U68" s="3" t="str">
        <f t="array" ref="U68:U69">+'GESTIÓN CONTRACTUAL'!T14:T15</f>
        <v>Continua</v>
      </c>
      <c r="V68" s="3" t="str">
        <f t="array" ref="V68:V69">+'GESTIÓN CONTRACTUAL'!U14:U15</f>
        <v>Con registro</v>
      </c>
      <c r="W68" s="44" t="str">
        <f t="array" ref="W68:W69">+'GESTIÓN CONTRACTUAL'!V14:V15</f>
        <v>Posibilidad de afectación reputacional por seleccionar a un oferente que no corresponde al más idóneo para satisfacer las necesidades de la entidad en el marco del objeto contractual, debido a una inadecuada verificación y revisión de los requisitos y documentos; así como la evaluación subjetiva de las propuestas presentadas.</v>
      </c>
      <c r="X68" s="3" t="str">
        <f t="array" ref="X68:X69">+'GESTIÓN CONTRACTUAL'!W14:W15</f>
        <v>Probabilidad Inherente</v>
      </c>
      <c r="Y68" s="5">
        <f t="array" ref="Y68:Y69">+'GESTIÓN CONTRACTUAL'!X14:X15</f>
        <v>0.4</v>
      </c>
      <c r="Z68" s="3" t="str">
        <f t="array" ref="Z68:Z69">+'GESTIÓN CONTRACTUAL'!Y14:Y15</f>
        <v xml:space="preserve">Control No.1
</v>
      </c>
      <c r="AA68" s="5">
        <f t="array" ref="AA68:AA69">+'GESTIÓN CONTRACTUAL'!Z14:Z15</f>
        <v>0.4</v>
      </c>
      <c r="AB68" s="5">
        <f t="array" ref="AB68:AB69">+'GESTIÓN CONTRACTUAL'!AA14:AA15</f>
        <v>0.16000000000000003</v>
      </c>
      <c r="AC68" s="48">
        <f t="array" ref="AC68:AC69">+'GESTIÓN CONTRACTUAL'!AB14:AB15</f>
        <v>0.24</v>
      </c>
      <c r="AD68" s="49">
        <f t="array" ref="AD68:AD69">+'GESTIÓN CONTRACTUAL'!AC14:AC15</f>
        <v>1</v>
      </c>
      <c r="AE68" s="50">
        <f t="array" ref="AE68:AE69">+'GESTIÓN CONTRACTUAL'!AD14:AD15</f>
        <v>0.24</v>
      </c>
      <c r="AF68" s="50">
        <f t="array" ref="AF68:AF69">+'GESTIÓN CONTRACTUAL'!AE14:AE15</f>
        <v>1</v>
      </c>
      <c r="AG68" s="51" t="str">
        <f t="array" ref="AG68:AG69">+'GESTIÓN CONTRACTUAL'!AF14:AF15</f>
        <v>Extremo</v>
      </c>
      <c r="AH68" s="52" t="str">
        <f t="array" ref="AH68:AH69">+'GESTIÓN CONTRACTUAL'!AG14:AG15</f>
        <v>Eliminar o reducir el riesgo</v>
      </c>
      <c r="AI68" s="31" t="str">
        <f t="array" ref="AI68:AI69">+'GESTIÓN CONTRACTUAL'!AH14:AH15</f>
        <v>Informes de evaluación publicados en Secop de los procesos contractuales de la entidad</v>
      </c>
      <c r="AJ68" s="31" t="str">
        <f t="array" ref="AJ68:AJ69">+'GESTIÓN CONTRACTUAL'!AI14:AI15</f>
        <v xml:space="preserve">Líder proceso gestión contractual </v>
      </c>
      <c r="AK68" s="47">
        <f t="array" ref="AK68:AK69">+'GESTIÓN CONTRACTUAL'!AJ14:AJ15</f>
        <v>45748</v>
      </c>
      <c r="AL68" s="93">
        <f t="array" ref="AL68:AL69">+'GESTIÓN CONTRACTUAL'!AK14:AK15</f>
        <v>0</v>
      </c>
      <c r="AM68" s="94" t="str">
        <f t="array" ref="AM68:AM69">+'GESTIÓN CONTRACTUAL'!AL14:AL15</f>
        <v>Semestral</v>
      </c>
      <c r="AN68" s="94">
        <f t="array" ref="AN68:AN69">+'GESTIÓN CONTRACTUAL'!AM14:AM15</f>
        <v>0</v>
      </c>
    </row>
    <row r="69" spans="1:40" ht="69" customHeight="1" x14ac:dyDescent="0.25">
      <c r="A69" s="107"/>
      <c r="B69" s="30">
        <v>0</v>
      </c>
      <c r="C69" s="30">
        <v>0</v>
      </c>
      <c r="D69" s="30">
        <v>0</v>
      </c>
      <c r="E69" s="30">
        <v>0</v>
      </c>
      <c r="F69" s="30">
        <v>0</v>
      </c>
      <c r="G69" s="30">
        <v>0</v>
      </c>
      <c r="H69" s="30">
        <v>0</v>
      </c>
      <c r="I69" s="30">
        <v>0</v>
      </c>
      <c r="J69" s="30">
        <v>0</v>
      </c>
      <c r="K69" s="30">
        <v>0</v>
      </c>
      <c r="L69" s="30">
        <v>0</v>
      </c>
      <c r="M69" s="30">
        <v>0</v>
      </c>
      <c r="N69" s="30">
        <v>0</v>
      </c>
      <c r="O69" s="3" t="str">
        <v xml:space="preserve">Control No.2
</v>
      </c>
      <c r="P69" s="4" t="str">
        <v>Informes de comité evaluador de procesos.
Certificados de idoneidad en revisión de requisitos en contratos de prestación de servicios</v>
      </c>
      <c r="Q69" s="3" t="str">
        <v>Preventivo</v>
      </c>
      <c r="R69" s="3" t="str">
        <v>Manual</v>
      </c>
      <c r="S69" s="5">
        <v>0.4</v>
      </c>
      <c r="T69" s="3" t="str">
        <v>Documentado</v>
      </c>
      <c r="U69" s="3" t="str">
        <v>Continua</v>
      </c>
      <c r="V69" s="3" t="str">
        <v>Con registro</v>
      </c>
      <c r="W69" s="30">
        <v>0</v>
      </c>
      <c r="X69" s="3" t="str">
        <v>Impacto Inherente</v>
      </c>
      <c r="Y69" s="5">
        <v>1</v>
      </c>
      <c r="Z69" s="3" t="str">
        <v xml:space="preserve">Control No.2
</v>
      </c>
      <c r="AA69" s="5">
        <v>0.4</v>
      </c>
      <c r="AB69" s="5">
        <v>0.4</v>
      </c>
      <c r="AC69" s="30">
        <v>0</v>
      </c>
      <c r="AD69" s="30">
        <v>0</v>
      </c>
      <c r="AE69" s="30">
        <v>0</v>
      </c>
      <c r="AF69" s="30">
        <v>0</v>
      </c>
      <c r="AG69" s="30">
        <v>0</v>
      </c>
      <c r="AH69" s="30">
        <v>0</v>
      </c>
      <c r="AI69" s="30">
        <v>0</v>
      </c>
      <c r="AJ69" s="30">
        <v>0</v>
      </c>
      <c r="AK69" s="30">
        <v>0</v>
      </c>
      <c r="AL69" s="30">
        <v>0</v>
      </c>
      <c r="AM69" s="30">
        <v>0</v>
      </c>
      <c r="AN69" s="30">
        <v>0</v>
      </c>
    </row>
    <row r="70" spans="1:40" ht="48" customHeight="1" x14ac:dyDescent="0.25">
      <c r="A70" s="107"/>
      <c r="B70" s="43">
        <f t="array" ref="B70:B71">+'GESTIÓN CONTRACTUAL'!A16:A17</f>
        <v>4</v>
      </c>
      <c r="C70" s="44" t="str">
        <f t="array" ref="C70:C71">+'GESTIÓN CONTRACTUAL'!B16:B17</f>
        <v>Reputacional, Económico</v>
      </c>
      <c r="D70" s="88" t="str">
        <f t="array" ref="D70:D71">+'GESTIÓN CONTRACTUAL'!C16:C17</f>
        <v xml:space="preserve">Controles insuficientes en los procesos de adquisición de bienes y servicios, ausencia de verificación de precios y cantidades.	</v>
      </c>
      <c r="E70" s="44" t="str">
        <f t="array" ref="E70:E71">+'GESTIÓN CONTRACTUAL'!D16:D17</f>
        <v xml:space="preserve">Debilidad en los analisis objetivos de los estudios de mercado y en las evaluaciones tecnicas y financieras en el en el proceso de contratación pública.	</v>
      </c>
      <c r="F70" s="44" t="str">
        <f t="array" ref="F70:F71">+'GESTIÓN CONTRACTUAL'!E16:E17</f>
        <v>Probabilidad de afectación reputacional y económica debido a valores del presupuesto del contrato, superiores a los valores del mercado, sin justificación técnica</v>
      </c>
      <c r="G70" s="44" t="str">
        <f t="array" ref="G70:G71">+'GESTIÓN CONTRACTUAL'!F16:F17</f>
        <v>Fiscal</v>
      </c>
      <c r="H70" s="44" t="str">
        <f t="array" ref="H70:H71">+'GESTIÓN CONTRACTUAL'!G16:G17</f>
        <v>Ejecución y administración de procesos</v>
      </c>
      <c r="I70" s="44" t="str">
        <f t="array" ref="I70:I71">+'GESTIÓN CONTRACTUAL'!H16:H17</f>
        <v>3 a 24 veces por año</v>
      </c>
      <c r="J70" s="31" t="str">
        <f t="array" ref="J70:J71">+'GESTIÓN CONTRACTUAL'!I16:I17</f>
        <v>Baja</v>
      </c>
      <c r="K70" s="50">
        <f t="array" ref="K70:K71">+'GESTIÓN CONTRACTUAL'!J16:J17</f>
        <v>0.4</v>
      </c>
      <c r="L70" s="31" t="str">
        <f t="array" ref="L70:L71">+'GESTIÓN CONTRACTUAL'!K16:K17</f>
        <v>Catastrófico</v>
      </c>
      <c r="M70" s="50">
        <f t="array" ref="M70:M71">+'GESTIÓN CONTRACTUAL'!L16:L17</f>
        <v>1</v>
      </c>
      <c r="N70" s="51" t="str">
        <f t="array" ref="N70:N71">+'GESTIÓN CONTRACTUAL'!M16:M17</f>
        <v>Extremo</v>
      </c>
      <c r="O70" s="3" t="str">
        <f t="array" ref="O70:O71">+'GESTIÓN CONTRACTUAL'!N16:N17</f>
        <v xml:space="preserve">Control No.1
</v>
      </c>
      <c r="P70" s="4" t="str">
        <f t="array" ref="P70:P71">+'GESTIÓN CONTRACTUAL'!O16:O17</f>
        <v>Cumplimiento a publicidad contractual en el Secop II</v>
      </c>
      <c r="Q70" s="3" t="str">
        <f t="array" ref="Q70:Q71">+'GESTIÓN CONTRACTUAL'!P16:P17</f>
        <v>Preventivo</v>
      </c>
      <c r="R70" s="3" t="str">
        <f t="array" ref="R70:R71">+'GESTIÓN CONTRACTUAL'!Q16:Q17</f>
        <v>Manual</v>
      </c>
      <c r="S70" s="5">
        <f t="array" ref="S70:S71">+'GESTIÓN CONTRACTUAL'!R16:R17</f>
        <v>0.4</v>
      </c>
      <c r="T70" s="3" t="str">
        <f t="array" ref="T70:T71">+'GESTIÓN CONTRACTUAL'!S16:S17</f>
        <v>Documentado</v>
      </c>
      <c r="U70" s="3" t="str">
        <f t="array" ref="U70:U71">+'GESTIÓN CONTRACTUAL'!T16:T17</f>
        <v>Continua</v>
      </c>
      <c r="V70" s="3" t="str">
        <f t="array" ref="V70:V71">+'GESTIÓN CONTRACTUAL'!U16:U17</f>
        <v>Con registro</v>
      </c>
      <c r="W70" s="44" t="str">
        <f t="array" ref="W70:W71">+'GESTIÓN CONTRACTUAL'!V16:V17</f>
        <v>Probabilidad de afectación reputacional y económica debido a valores del presupuesto del contrato, superiores a los valores del mercado, sin justificación técnica</v>
      </c>
      <c r="X70" s="3" t="str">
        <f t="array" ref="X70:X71">+'GESTIÓN CONTRACTUAL'!W16:W17</f>
        <v>Probabilidad Inherente</v>
      </c>
      <c r="Y70" s="5">
        <f t="array" ref="Y70:Y71">+'GESTIÓN CONTRACTUAL'!X16:X17</f>
        <v>0.4</v>
      </c>
      <c r="Z70" s="3" t="str">
        <f t="array" ref="Z70:Z71">+'GESTIÓN CONTRACTUAL'!Y16:Y17</f>
        <v xml:space="preserve">Control No.1
</v>
      </c>
      <c r="AA70" s="5">
        <f t="array" ref="AA70:AA71">+'GESTIÓN CONTRACTUAL'!Z16:Z17</f>
        <v>0.4</v>
      </c>
      <c r="AB70" s="5">
        <f t="array" ref="AB70:AB71">+'GESTIÓN CONTRACTUAL'!AA16:AA17</f>
        <v>0.16000000000000003</v>
      </c>
      <c r="AC70" s="48">
        <f t="array" ref="AC70:AC71">+'GESTIÓN CONTRACTUAL'!AB16:AB17</f>
        <v>0.24</v>
      </c>
      <c r="AD70" s="49">
        <f t="array" ref="AD70:AD71">+'GESTIÓN CONTRACTUAL'!AC16:AC17</f>
        <v>1</v>
      </c>
      <c r="AE70" s="50">
        <f t="array" ref="AE70:AE71">+'GESTIÓN CONTRACTUAL'!AD16:AD17</f>
        <v>0.24</v>
      </c>
      <c r="AF70" s="50">
        <f t="array" ref="AF70:AF71">+'GESTIÓN CONTRACTUAL'!AE16:AE17</f>
        <v>1</v>
      </c>
      <c r="AG70" s="51" t="str">
        <f t="array" ref="AG70:AG71">+'GESTIÓN CONTRACTUAL'!AF16:AF17</f>
        <v>Extremo</v>
      </c>
      <c r="AH70" s="52" t="str">
        <f t="array" ref="AH70:AH71">+'GESTIÓN CONTRACTUAL'!AG16:AG17</f>
        <v>Eliminar o reducir el riesgo</v>
      </c>
      <c r="AI70" s="31" t="str">
        <f t="array" ref="AI70:AI71">+'GESTIÓN CONTRACTUAL'!AH16:AH17</f>
        <v>Estudios, analisis e informes publicados en Secop de los procesos contractuales de la entidad</v>
      </c>
      <c r="AJ70" s="31" t="str">
        <f t="array" ref="AJ70:AJ71">+'GESTIÓN CONTRACTUAL'!AI16:AI17</f>
        <v xml:space="preserve">Líder proceso gestión contractual </v>
      </c>
      <c r="AK70" s="47">
        <f t="array" ref="AK70:AK71">+'GESTIÓN CONTRACTUAL'!AJ16:AJ17</f>
        <v>45748</v>
      </c>
      <c r="AL70" s="93">
        <f t="array" ref="AL70:AL71">+'GESTIÓN CONTRACTUAL'!AK16:AK17</f>
        <v>0</v>
      </c>
      <c r="AM70" s="94" t="str">
        <f t="array" ref="AM70:AM71">+'GESTIÓN CONTRACTUAL'!AL16:AL17</f>
        <v>Semestral</v>
      </c>
      <c r="AN70" s="94">
        <f t="array" ref="AN70:AN71">+'GESTIÓN CONTRACTUAL'!AM16:AM17</f>
        <v>0</v>
      </c>
    </row>
    <row r="71" spans="1:40" ht="59.25" customHeight="1" x14ac:dyDescent="0.25">
      <c r="A71" s="30"/>
      <c r="B71" s="30">
        <v>0</v>
      </c>
      <c r="C71" s="30">
        <v>0</v>
      </c>
      <c r="D71" s="30">
        <v>0</v>
      </c>
      <c r="E71" s="30">
        <v>0</v>
      </c>
      <c r="F71" s="30">
        <v>0</v>
      </c>
      <c r="G71" s="30">
        <v>0</v>
      </c>
      <c r="H71" s="30">
        <v>0</v>
      </c>
      <c r="I71" s="30">
        <v>0</v>
      </c>
      <c r="J71" s="30">
        <v>0</v>
      </c>
      <c r="K71" s="30">
        <v>0</v>
      </c>
      <c r="L71" s="30">
        <v>0</v>
      </c>
      <c r="M71" s="30">
        <v>0</v>
      </c>
      <c r="N71" s="30">
        <v>0</v>
      </c>
      <c r="O71" s="23" t="str">
        <v xml:space="preserve">Control No.2
</v>
      </c>
      <c r="P71" s="24" t="str">
        <v>Informes de evaluación realizados con el debido estudio de mercado y análisis de precios</v>
      </c>
      <c r="Q71" s="23" t="str">
        <v>Preventivo</v>
      </c>
      <c r="R71" s="23" t="str">
        <v>Manual</v>
      </c>
      <c r="S71" s="25">
        <v>0.4</v>
      </c>
      <c r="T71" s="23" t="str">
        <v>Documentado</v>
      </c>
      <c r="U71" s="23" t="str">
        <v>Continua</v>
      </c>
      <c r="V71" s="23" t="str">
        <v>Con registro</v>
      </c>
      <c r="W71" s="30">
        <v>0</v>
      </c>
      <c r="X71" s="23" t="str">
        <v>Impacto Inherente</v>
      </c>
      <c r="Y71" s="25">
        <v>1</v>
      </c>
      <c r="Z71" s="23" t="str">
        <v xml:space="preserve">Control No.2
</v>
      </c>
      <c r="AA71" s="25">
        <v>0.4</v>
      </c>
      <c r="AB71" s="25">
        <v>0.4</v>
      </c>
      <c r="AC71" s="30">
        <v>0</v>
      </c>
      <c r="AD71" s="30">
        <v>0</v>
      </c>
      <c r="AE71" s="30">
        <v>0</v>
      </c>
      <c r="AF71" s="30">
        <v>0</v>
      </c>
      <c r="AG71" s="30">
        <v>0</v>
      </c>
      <c r="AH71" s="30">
        <v>0</v>
      </c>
      <c r="AI71" s="30">
        <v>0</v>
      </c>
      <c r="AJ71" s="30">
        <v>0</v>
      </c>
      <c r="AK71" s="30">
        <v>0</v>
      </c>
      <c r="AL71" s="30">
        <v>0</v>
      </c>
      <c r="AM71" s="30">
        <v>0</v>
      </c>
      <c r="AN71" s="30">
        <v>0</v>
      </c>
    </row>
    <row r="72" spans="1:40" ht="15.75" customHeight="1" x14ac:dyDescent="0.25">
      <c r="A72" s="26"/>
    </row>
    <row r="73" spans="1:40" ht="15.75" customHeight="1" x14ac:dyDescent="0.25"/>
    <row r="74" spans="1:40" ht="15.75" customHeight="1" x14ac:dyDescent="0.25"/>
    <row r="75" spans="1:40" ht="15.75" customHeight="1" x14ac:dyDescent="0.25"/>
    <row r="76" spans="1:40" ht="15.75" customHeight="1" x14ac:dyDescent="0.25"/>
    <row r="77" spans="1:40" ht="15.75" customHeight="1" x14ac:dyDescent="0.25"/>
    <row r="78" spans="1:40" ht="15.75" customHeight="1" x14ac:dyDescent="0.25"/>
    <row r="79" spans="1:40" ht="15.75" customHeight="1" x14ac:dyDescent="0.25"/>
    <row r="80" spans="1:4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86">
    <mergeCell ref="A1:C3"/>
    <mergeCell ref="D1:AG1"/>
    <mergeCell ref="AH1:AM1"/>
    <mergeCell ref="D2:AG2"/>
    <mergeCell ref="AH2:AM2"/>
    <mergeCell ref="D3:AG3"/>
    <mergeCell ref="AH3:AM3"/>
    <mergeCell ref="B6:B7"/>
    <mergeCell ref="C6:C7"/>
    <mergeCell ref="D6:D7"/>
    <mergeCell ref="E6:E7"/>
    <mergeCell ref="F6:F7"/>
    <mergeCell ref="G6:G7"/>
    <mergeCell ref="H6:H7"/>
    <mergeCell ref="I6:I7"/>
    <mergeCell ref="J6:J7"/>
    <mergeCell ref="K6:K7"/>
    <mergeCell ref="L6:L7"/>
    <mergeCell ref="M6:M7"/>
    <mergeCell ref="AK6:AK7"/>
    <mergeCell ref="AL6:AL7"/>
    <mergeCell ref="AM6:AM7"/>
    <mergeCell ref="O5:V5"/>
    <mergeCell ref="Q6:V6"/>
    <mergeCell ref="A5:A7"/>
    <mergeCell ref="B5:I5"/>
    <mergeCell ref="J5:N5"/>
    <mergeCell ref="W5:AD5"/>
    <mergeCell ref="AE5:AH5"/>
    <mergeCell ref="AI5:AN5"/>
    <mergeCell ref="P6:P7"/>
    <mergeCell ref="AN6:AN7"/>
    <mergeCell ref="W6:W7"/>
    <mergeCell ref="X6:Y7"/>
    <mergeCell ref="AG6:AG7"/>
    <mergeCell ref="AH6:AH7"/>
    <mergeCell ref="N6:N7"/>
    <mergeCell ref="O6:O7"/>
    <mergeCell ref="AI6:AI7"/>
    <mergeCell ref="AJ6:AJ7"/>
    <mergeCell ref="Z6:AA7"/>
    <mergeCell ref="AB6:AB7"/>
    <mergeCell ref="AC6:AC7"/>
    <mergeCell ref="AD6:AD7"/>
    <mergeCell ref="AE6:AE7"/>
    <mergeCell ref="AF6:AF7"/>
    <mergeCell ref="AE8:AE9"/>
    <mergeCell ref="AF8:AF9"/>
    <mergeCell ref="AN8:AN9"/>
    <mergeCell ref="F8:F9"/>
    <mergeCell ref="G8:G9"/>
    <mergeCell ref="H8:H9"/>
    <mergeCell ref="I8:I9"/>
    <mergeCell ref="J8:J9"/>
    <mergeCell ref="K8:K9"/>
    <mergeCell ref="L8:L9"/>
    <mergeCell ref="M8:M9"/>
    <mergeCell ref="AG8:AG9"/>
    <mergeCell ref="AH8:AH9"/>
    <mergeCell ref="AI8:AI9"/>
    <mergeCell ref="AJ8:AJ9"/>
    <mergeCell ref="AK8:AK9"/>
    <mergeCell ref="AL8:AL9"/>
    <mergeCell ref="AM8:AM9"/>
    <mergeCell ref="W8:W9"/>
    <mergeCell ref="B8:B9"/>
    <mergeCell ref="B10:B11"/>
    <mergeCell ref="C10:C11"/>
    <mergeCell ref="D10:D11"/>
    <mergeCell ref="E10:E11"/>
    <mergeCell ref="F10:F11"/>
    <mergeCell ref="AG10:AG11"/>
    <mergeCell ref="AH10:AH11"/>
    <mergeCell ref="AI10:AI11"/>
    <mergeCell ref="C8:C9"/>
    <mergeCell ref="D8:D9"/>
    <mergeCell ref="E8:E9"/>
    <mergeCell ref="N8:N9"/>
    <mergeCell ref="AC8:AC9"/>
    <mergeCell ref="AD8:AD9"/>
    <mergeCell ref="AL12:AL13"/>
    <mergeCell ref="AM12:AM13"/>
    <mergeCell ref="AN12:AN13"/>
    <mergeCell ref="AJ10:AJ11"/>
    <mergeCell ref="AK10:AK11"/>
    <mergeCell ref="AL10:AL11"/>
    <mergeCell ref="AM10:AM11"/>
    <mergeCell ref="AN10:AN11"/>
    <mergeCell ref="G10:G11"/>
    <mergeCell ref="H10:H11"/>
    <mergeCell ref="W10:W11"/>
    <mergeCell ref="AC10:AC11"/>
    <mergeCell ref="AD10:AD11"/>
    <mergeCell ref="AE10:AE11"/>
    <mergeCell ref="AF10:AF11"/>
    <mergeCell ref="I10:I11"/>
    <mergeCell ref="J10:J11"/>
    <mergeCell ref="K10:K11"/>
    <mergeCell ref="L10:L11"/>
    <mergeCell ref="M10:M11"/>
    <mergeCell ref="N10:N11"/>
    <mergeCell ref="L12:L13"/>
    <mergeCell ref="M12:M13"/>
    <mergeCell ref="N12:N13"/>
    <mergeCell ref="H12:H13"/>
    <mergeCell ref="I12:I13"/>
    <mergeCell ref="W12:W13"/>
    <mergeCell ref="AD12:AD13"/>
    <mergeCell ref="AE12:AE13"/>
    <mergeCell ref="AF12:AF13"/>
    <mergeCell ref="W14:W15"/>
    <mergeCell ref="AC14:AC15"/>
    <mergeCell ref="AD14:AD15"/>
    <mergeCell ref="AE14:AE15"/>
    <mergeCell ref="AF14:AF15"/>
    <mergeCell ref="L14:L15"/>
    <mergeCell ref="M14:M15"/>
    <mergeCell ref="N14:N15"/>
    <mergeCell ref="J12:J13"/>
    <mergeCell ref="AK16:AK17"/>
    <mergeCell ref="AL16:AL17"/>
    <mergeCell ref="AM16:AM17"/>
    <mergeCell ref="AN16:AN17"/>
    <mergeCell ref="AC16:AC17"/>
    <mergeCell ref="C14:C15"/>
    <mergeCell ref="D14:D15"/>
    <mergeCell ref="C16:C17"/>
    <mergeCell ref="D16:D17"/>
    <mergeCell ref="E14:E15"/>
    <mergeCell ref="F14:F15"/>
    <mergeCell ref="E16:E17"/>
    <mergeCell ref="F16:F17"/>
    <mergeCell ref="G16:G17"/>
    <mergeCell ref="AL14:AL15"/>
    <mergeCell ref="AM14:AM15"/>
    <mergeCell ref="AN14:AN15"/>
    <mergeCell ref="D12:D13"/>
    <mergeCell ref="AD18:AD19"/>
    <mergeCell ref="AE18:AE19"/>
    <mergeCell ref="AF18:AF19"/>
    <mergeCell ref="AG18:AG19"/>
    <mergeCell ref="AH18:AH19"/>
    <mergeCell ref="AI18:AI19"/>
    <mergeCell ref="AJ18:AJ19"/>
    <mergeCell ref="L16:L17"/>
    <mergeCell ref="M16:M17"/>
    <mergeCell ref="N16:N17"/>
    <mergeCell ref="N18:N19"/>
    <mergeCell ref="H16:H17"/>
    <mergeCell ref="I16:I17"/>
    <mergeCell ref="AI16:AI17"/>
    <mergeCell ref="AJ16:AJ17"/>
    <mergeCell ref="E12:E13"/>
    <mergeCell ref="F12:F13"/>
    <mergeCell ref="G12:G13"/>
    <mergeCell ref="AG12:AG13"/>
    <mergeCell ref="AH12:AH13"/>
    <mergeCell ref="AI12:AI13"/>
    <mergeCell ref="K12:K13"/>
    <mergeCell ref="AC12:AC13"/>
    <mergeCell ref="AK18:AK19"/>
    <mergeCell ref="AJ12:AJ13"/>
    <mergeCell ref="AK12:AK13"/>
    <mergeCell ref="AG14:AG15"/>
    <mergeCell ref="AH14:AH15"/>
    <mergeCell ref="AI14:AI15"/>
    <mergeCell ref="AJ14:AJ15"/>
    <mergeCell ref="AK14:AK15"/>
    <mergeCell ref="B34:B35"/>
    <mergeCell ref="K34:K35"/>
    <mergeCell ref="L34:L35"/>
    <mergeCell ref="M34:M35"/>
    <mergeCell ref="N34:N35"/>
    <mergeCell ref="C34:C35"/>
    <mergeCell ref="D34:D35"/>
    <mergeCell ref="F34:F35"/>
    <mergeCell ref="G34:G35"/>
    <mergeCell ref="H34:H35"/>
    <mergeCell ref="I34:I35"/>
    <mergeCell ref="J34:J35"/>
    <mergeCell ref="I18:I19"/>
    <mergeCell ref="J18:J19"/>
    <mergeCell ref="K18:K19"/>
    <mergeCell ref="B18:B19"/>
    <mergeCell ref="A24:A33"/>
    <mergeCell ref="B26:B27"/>
    <mergeCell ref="B28:B29"/>
    <mergeCell ref="C30:C31"/>
    <mergeCell ref="D30:D31"/>
    <mergeCell ref="E30:E31"/>
    <mergeCell ref="E34:E35"/>
    <mergeCell ref="H36:H37"/>
    <mergeCell ref="I36:I37"/>
    <mergeCell ref="A34:A41"/>
    <mergeCell ref="B40:B41"/>
    <mergeCell ref="C40:C41"/>
    <mergeCell ref="C24:C25"/>
    <mergeCell ref="D24:D25"/>
    <mergeCell ref="C26:C27"/>
    <mergeCell ref="D26:D27"/>
    <mergeCell ref="C28:C29"/>
    <mergeCell ref="D28:D29"/>
    <mergeCell ref="E28:E29"/>
    <mergeCell ref="H28:H29"/>
    <mergeCell ref="I28:I29"/>
    <mergeCell ref="E24:E25"/>
    <mergeCell ref="F24:F25"/>
    <mergeCell ref="E26:E27"/>
    <mergeCell ref="J36:J37"/>
    <mergeCell ref="K36:K37"/>
    <mergeCell ref="L36:L37"/>
    <mergeCell ref="M36:M37"/>
    <mergeCell ref="N36:N37"/>
    <mergeCell ref="M38:M39"/>
    <mergeCell ref="N38:N39"/>
    <mergeCell ref="B38:B39"/>
    <mergeCell ref="C38:C39"/>
    <mergeCell ref="H38:H39"/>
    <mergeCell ref="I38:I39"/>
    <mergeCell ref="J38:J39"/>
    <mergeCell ref="K38:K39"/>
    <mergeCell ref="L38:L39"/>
    <mergeCell ref="D38:D39"/>
    <mergeCell ref="E38:E39"/>
    <mergeCell ref="F38:F39"/>
    <mergeCell ref="G38:G39"/>
    <mergeCell ref="B36:B37"/>
    <mergeCell ref="C36:C37"/>
    <mergeCell ref="D36:D37"/>
    <mergeCell ref="E36:E37"/>
    <mergeCell ref="F36:F37"/>
    <mergeCell ref="G36:G37"/>
    <mergeCell ref="I42:I43"/>
    <mergeCell ref="J42:J43"/>
    <mergeCell ref="K42:K43"/>
    <mergeCell ref="L42:L43"/>
    <mergeCell ref="M42:M43"/>
    <mergeCell ref="N42:N43"/>
    <mergeCell ref="D40:D41"/>
    <mergeCell ref="E40:E41"/>
    <mergeCell ref="D42:D43"/>
    <mergeCell ref="E42:E43"/>
    <mergeCell ref="F42:F43"/>
    <mergeCell ref="G42:G43"/>
    <mergeCell ref="H42:H43"/>
    <mergeCell ref="M40:M41"/>
    <mergeCell ref="N40:N41"/>
    <mergeCell ref="F40:F41"/>
    <mergeCell ref="G40:G41"/>
    <mergeCell ref="H40:H41"/>
    <mergeCell ref="I40:I41"/>
    <mergeCell ref="J40:J41"/>
    <mergeCell ref="K40:K41"/>
    <mergeCell ref="L40:L41"/>
    <mergeCell ref="AJ46:AJ47"/>
    <mergeCell ref="AK46:AK47"/>
    <mergeCell ref="AL46:AL47"/>
    <mergeCell ref="AM46:AM47"/>
    <mergeCell ref="AN46:AN47"/>
    <mergeCell ref="AC46:AC47"/>
    <mergeCell ref="AD46:AD47"/>
    <mergeCell ref="AE46:AE47"/>
    <mergeCell ref="AF46:AF47"/>
    <mergeCell ref="AG46:AG47"/>
    <mergeCell ref="AH46:AH47"/>
    <mergeCell ref="AI46:AI47"/>
    <mergeCell ref="AJ40:AJ41"/>
    <mergeCell ref="AK40:AK41"/>
    <mergeCell ref="AL40:AL41"/>
    <mergeCell ref="AM40:AM41"/>
    <mergeCell ref="AN40:AN41"/>
    <mergeCell ref="AC40:AC41"/>
    <mergeCell ref="AD40:AD41"/>
    <mergeCell ref="AE40:AE41"/>
    <mergeCell ref="AF40:AF41"/>
    <mergeCell ref="AG40:AG41"/>
    <mergeCell ref="AH40:AH41"/>
    <mergeCell ref="AI40:AI41"/>
    <mergeCell ref="AJ42:AJ43"/>
    <mergeCell ref="AK42:AK43"/>
    <mergeCell ref="AL42:AL43"/>
    <mergeCell ref="AM42:AM43"/>
    <mergeCell ref="AN42:AN43"/>
    <mergeCell ref="AC42:AC43"/>
    <mergeCell ref="AD42:AD43"/>
    <mergeCell ref="AE42:AE43"/>
    <mergeCell ref="AF42:AF43"/>
    <mergeCell ref="AG42:AG43"/>
    <mergeCell ref="AH42:AH43"/>
    <mergeCell ref="AI42:AI43"/>
    <mergeCell ref="AJ44:AJ45"/>
    <mergeCell ref="AK44:AK45"/>
    <mergeCell ref="AL44:AL45"/>
    <mergeCell ref="AM44:AM45"/>
    <mergeCell ref="AN44:AN45"/>
    <mergeCell ref="AC44:AC45"/>
    <mergeCell ref="AD44:AD45"/>
    <mergeCell ref="AE44:AE45"/>
    <mergeCell ref="AF44:AF45"/>
    <mergeCell ref="AG44:AG45"/>
    <mergeCell ref="AH44:AH45"/>
    <mergeCell ref="AI44:AI45"/>
    <mergeCell ref="AJ48:AJ49"/>
    <mergeCell ref="AK48:AK49"/>
    <mergeCell ref="AL48:AL49"/>
    <mergeCell ref="AM48:AM49"/>
    <mergeCell ref="AN48:AN49"/>
    <mergeCell ref="AC48:AC49"/>
    <mergeCell ref="AD48:AD49"/>
    <mergeCell ref="AE48:AE49"/>
    <mergeCell ref="AF48:AF49"/>
    <mergeCell ref="AG48:AG49"/>
    <mergeCell ref="AH48:AH49"/>
    <mergeCell ref="AI48:AI49"/>
    <mergeCell ref="A42:A47"/>
    <mergeCell ref="B42:B43"/>
    <mergeCell ref="C42:C43"/>
    <mergeCell ref="C44:C45"/>
    <mergeCell ref="A48:A55"/>
    <mergeCell ref="I54:I55"/>
    <mergeCell ref="J54:J55"/>
    <mergeCell ref="K54:K55"/>
    <mergeCell ref="L54:L55"/>
    <mergeCell ref="K44:K45"/>
    <mergeCell ref="L44:L45"/>
    <mergeCell ref="I46:I47"/>
    <mergeCell ref="J46:J47"/>
    <mergeCell ref="K46:K47"/>
    <mergeCell ref="L46:L47"/>
    <mergeCell ref="I48:I49"/>
    <mergeCell ref="J48:J49"/>
    <mergeCell ref="K48:K49"/>
    <mergeCell ref="L48:L49"/>
    <mergeCell ref="B44:B45"/>
    <mergeCell ref="B48:B49"/>
    <mergeCell ref="D48:D49"/>
    <mergeCell ref="E48:E49"/>
    <mergeCell ref="F48:F49"/>
    <mergeCell ref="M54:M55"/>
    <mergeCell ref="N54:N55"/>
    <mergeCell ref="B54:B55"/>
    <mergeCell ref="C54:C55"/>
    <mergeCell ref="D54:D55"/>
    <mergeCell ref="E54:E55"/>
    <mergeCell ref="F54:F55"/>
    <mergeCell ref="G54:G55"/>
    <mergeCell ref="H54:H55"/>
    <mergeCell ref="M44:M45"/>
    <mergeCell ref="N44:N45"/>
    <mergeCell ref="D44:D45"/>
    <mergeCell ref="E44:E45"/>
    <mergeCell ref="F44:F45"/>
    <mergeCell ref="G44:G45"/>
    <mergeCell ref="H44:H45"/>
    <mergeCell ref="I44:I45"/>
    <mergeCell ref="J44:J45"/>
    <mergeCell ref="M46:M47"/>
    <mergeCell ref="N46:N47"/>
    <mergeCell ref="B46:B47"/>
    <mergeCell ref="C46:C47"/>
    <mergeCell ref="D46:D47"/>
    <mergeCell ref="E46:E47"/>
    <mergeCell ref="F46:F47"/>
    <mergeCell ref="G46:G47"/>
    <mergeCell ref="H46:H47"/>
    <mergeCell ref="M48:M49"/>
    <mergeCell ref="N48:N49"/>
    <mergeCell ref="K52:K53"/>
    <mergeCell ref="L52:L53"/>
    <mergeCell ref="M52:M53"/>
    <mergeCell ref="N52:N53"/>
    <mergeCell ref="H50:H51"/>
    <mergeCell ref="I50:I51"/>
    <mergeCell ref="J50:J51"/>
    <mergeCell ref="K50:K51"/>
    <mergeCell ref="L50:L51"/>
    <mergeCell ref="M50:M51"/>
    <mergeCell ref="N50:N51"/>
    <mergeCell ref="G48:G49"/>
    <mergeCell ref="H48:H49"/>
    <mergeCell ref="B50:B51"/>
    <mergeCell ref="B56:B57"/>
    <mergeCell ref="M56:M57"/>
    <mergeCell ref="N56:N57"/>
    <mergeCell ref="E56:E57"/>
    <mergeCell ref="F56:F57"/>
    <mergeCell ref="H56:H57"/>
    <mergeCell ref="I56:I57"/>
    <mergeCell ref="J56:J57"/>
    <mergeCell ref="K56:K57"/>
    <mergeCell ref="L56:L57"/>
    <mergeCell ref="C48:C49"/>
    <mergeCell ref="C50:C51"/>
    <mergeCell ref="D50:D51"/>
    <mergeCell ref="E50:E51"/>
    <mergeCell ref="F50:F51"/>
    <mergeCell ref="G50:G51"/>
    <mergeCell ref="G56:G57"/>
    <mergeCell ref="C56:C57"/>
    <mergeCell ref="D56:D57"/>
    <mergeCell ref="I52:I53"/>
    <mergeCell ref="J52:J53"/>
    <mergeCell ref="H58:H59"/>
    <mergeCell ref="I58:I59"/>
    <mergeCell ref="J58:J59"/>
    <mergeCell ref="K58:K59"/>
    <mergeCell ref="L58:L59"/>
    <mergeCell ref="M58:M59"/>
    <mergeCell ref="N58:N59"/>
    <mergeCell ref="G60:G61"/>
    <mergeCell ref="H60:H61"/>
    <mergeCell ref="I60:I61"/>
    <mergeCell ref="J60:J61"/>
    <mergeCell ref="K60:K61"/>
    <mergeCell ref="L60:L61"/>
    <mergeCell ref="M60:M61"/>
    <mergeCell ref="N60:N61"/>
    <mergeCell ref="K66:K67"/>
    <mergeCell ref="L66:L67"/>
    <mergeCell ref="M66:M67"/>
    <mergeCell ref="N66:N67"/>
    <mergeCell ref="F66:F67"/>
    <mergeCell ref="G66:G67"/>
    <mergeCell ref="H66:H67"/>
    <mergeCell ref="I66:I67"/>
    <mergeCell ref="J66:J67"/>
    <mergeCell ref="K68:K69"/>
    <mergeCell ref="L68:L69"/>
    <mergeCell ref="M68:M69"/>
    <mergeCell ref="N68:N69"/>
    <mergeCell ref="D68:D69"/>
    <mergeCell ref="E68:E69"/>
    <mergeCell ref="F68:F69"/>
    <mergeCell ref="G68:G69"/>
    <mergeCell ref="H68:H69"/>
    <mergeCell ref="I68:I69"/>
    <mergeCell ref="J68:J69"/>
    <mergeCell ref="B70:B71"/>
    <mergeCell ref="C70:C71"/>
    <mergeCell ref="B62:B63"/>
    <mergeCell ref="C62:C63"/>
    <mergeCell ref="A64:A71"/>
    <mergeCell ref="B64:B65"/>
    <mergeCell ref="C64:C65"/>
    <mergeCell ref="D64:D65"/>
    <mergeCell ref="E64:E65"/>
    <mergeCell ref="B66:B67"/>
    <mergeCell ref="C66:C67"/>
    <mergeCell ref="D66:D67"/>
    <mergeCell ref="E66:E67"/>
    <mergeCell ref="B68:B69"/>
    <mergeCell ref="C68:C69"/>
    <mergeCell ref="K70:K71"/>
    <mergeCell ref="L70:L71"/>
    <mergeCell ref="M70:M71"/>
    <mergeCell ref="N70:N71"/>
    <mergeCell ref="D70:D71"/>
    <mergeCell ref="E70:E71"/>
    <mergeCell ref="F70:F71"/>
    <mergeCell ref="G70:G71"/>
    <mergeCell ref="H70:H71"/>
    <mergeCell ref="I70:I71"/>
    <mergeCell ref="J70:J71"/>
    <mergeCell ref="C58:C59"/>
    <mergeCell ref="D58:D59"/>
    <mergeCell ref="E58:E59"/>
    <mergeCell ref="F58:F59"/>
    <mergeCell ref="G58:G59"/>
    <mergeCell ref="A56:A63"/>
    <mergeCell ref="B58:B59"/>
    <mergeCell ref="B60:B61"/>
    <mergeCell ref="C60:C61"/>
    <mergeCell ref="D60:D61"/>
    <mergeCell ref="E60:E61"/>
    <mergeCell ref="F60:F61"/>
    <mergeCell ref="F62:F63"/>
    <mergeCell ref="L62:L63"/>
    <mergeCell ref="M62:M63"/>
    <mergeCell ref="N62:N63"/>
    <mergeCell ref="D62:D63"/>
    <mergeCell ref="E62:E63"/>
    <mergeCell ref="G62:G63"/>
    <mergeCell ref="H62:H63"/>
    <mergeCell ref="I62:I63"/>
    <mergeCell ref="J62:J63"/>
    <mergeCell ref="K62:K63"/>
    <mergeCell ref="M64:M65"/>
    <mergeCell ref="N64:N65"/>
    <mergeCell ref="F64:F65"/>
    <mergeCell ref="G64:G65"/>
    <mergeCell ref="H64:H65"/>
    <mergeCell ref="I64:I65"/>
    <mergeCell ref="J64:J65"/>
    <mergeCell ref="K64:K65"/>
    <mergeCell ref="L64:L65"/>
    <mergeCell ref="B14:B15"/>
    <mergeCell ref="A16:A23"/>
    <mergeCell ref="B16:B17"/>
    <mergeCell ref="C18:C19"/>
    <mergeCell ref="D18:D19"/>
    <mergeCell ref="D20:D21"/>
    <mergeCell ref="J22:J23"/>
    <mergeCell ref="K22:K23"/>
    <mergeCell ref="G14:G15"/>
    <mergeCell ref="H14:H15"/>
    <mergeCell ref="I14:I15"/>
    <mergeCell ref="J14:J15"/>
    <mergeCell ref="K14:K15"/>
    <mergeCell ref="A8:A15"/>
    <mergeCell ref="E18:E19"/>
    <mergeCell ref="F18:F19"/>
    <mergeCell ref="G18:G19"/>
    <mergeCell ref="H18:H19"/>
    <mergeCell ref="B12:B13"/>
    <mergeCell ref="J16:J17"/>
    <mergeCell ref="K16:K17"/>
    <mergeCell ref="C20:C21"/>
    <mergeCell ref="E20:E21"/>
    <mergeCell ref="C12:C13"/>
    <mergeCell ref="L18:L19"/>
    <mergeCell ref="M18:M19"/>
    <mergeCell ref="K26:K27"/>
    <mergeCell ref="L26:L27"/>
    <mergeCell ref="M26:M27"/>
    <mergeCell ref="N26:N27"/>
    <mergeCell ref="K24:K25"/>
    <mergeCell ref="L24:L25"/>
    <mergeCell ref="M24:M25"/>
    <mergeCell ref="N24:N25"/>
    <mergeCell ref="N30:N31"/>
    <mergeCell ref="F30:F31"/>
    <mergeCell ref="G30:G31"/>
    <mergeCell ref="H30:H31"/>
    <mergeCell ref="I30:I31"/>
    <mergeCell ref="J30:J31"/>
    <mergeCell ref="K30:K31"/>
    <mergeCell ref="L30:L31"/>
    <mergeCell ref="L20:L21"/>
    <mergeCell ref="J20:J21"/>
    <mergeCell ref="K20:K21"/>
    <mergeCell ref="N20:N21"/>
    <mergeCell ref="L22:L23"/>
    <mergeCell ref="M22:M23"/>
    <mergeCell ref="N22:N23"/>
    <mergeCell ref="F28:F29"/>
    <mergeCell ref="G28:G29"/>
    <mergeCell ref="J28:J29"/>
    <mergeCell ref="K28:K29"/>
    <mergeCell ref="L28:L29"/>
    <mergeCell ref="M28:M29"/>
    <mergeCell ref="I32:I33"/>
    <mergeCell ref="F20:F21"/>
    <mergeCell ref="G20:G21"/>
    <mergeCell ref="H20:H21"/>
    <mergeCell ref="I20:I21"/>
    <mergeCell ref="I24:I25"/>
    <mergeCell ref="M20:M21"/>
    <mergeCell ref="M30:M31"/>
    <mergeCell ref="J32:J33"/>
    <mergeCell ref="B20:B21"/>
    <mergeCell ref="B24:B25"/>
    <mergeCell ref="G24:G25"/>
    <mergeCell ref="H24:H25"/>
    <mergeCell ref="J24:J25"/>
    <mergeCell ref="F26:F27"/>
    <mergeCell ref="G26:G27"/>
    <mergeCell ref="H26:H27"/>
    <mergeCell ref="I26:I27"/>
    <mergeCell ref="J26:J27"/>
    <mergeCell ref="I22:I23"/>
    <mergeCell ref="B22:B23"/>
    <mergeCell ref="D32:D33"/>
    <mergeCell ref="E32:E33"/>
    <mergeCell ref="B30:B31"/>
    <mergeCell ref="C22:C23"/>
    <mergeCell ref="D22:D23"/>
    <mergeCell ref="E22:E23"/>
    <mergeCell ref="F22:F23"/>
    <mergeCell ref="G22:G23"/>
    <mergeCell ref="H22:H23"/>
    <mergeCell ref="B32:B33"/>
    <mergeCell ref="C32:C33"/>
    <mergeCell ref="F32:F33"/>
    <mergeCell ref="G32:G33"/>
    <mergeCell ref="H32:H33"/>
    <mergeCell ref="B52:B53"/>
    <mergeCell ref="C52:C53"/>
    <mergeCell ref="D52:D53"/>
    <mergeCell ref="E52:E53"/>
    <mergeCell ref="F52:F53"/>
    <mergeCell ref="G52:G53"/>
    <mergeCell ref="H52:H53"/>
    <mergeCell ref="W22:W23"/>
    <mergeCell ref="AD22:AD23"/>
    <mergeCell ref="W24:W25"/>
    <mergeCell ref="W26:W27"/>
    <mergeCell ref="W28:W29"/>
    <mergeCell ref="W30:W31"/>
    <mergeCell ref="W32:W33"/>
    <mergeCell ref="W34:W35"/>
    <mergeCell ref="W36:W37"/>
    <mergeCell ref="W52:W53"/>
    <mergeCell ref="AC52:AC53"/>
    <mergeCell ref="AD52:AD53"/>
    <mergeCell ref="N28:N29"/>
    <mergeCell ref="K32:K33"/>
    <mergeCell ref="L32:L33"/>
    <mergeCell ref="M32:M33"/>
    <mergeCell ref="N32:N33"/>
    <mergeCell ref="AL26:AL27"/>
    <mergeCell ref="AM26:AM27"/>
    <mergeCell ref="AN26:AN27"/>
    <mergeCell ref="AF24:AF25"/>
    <mergeCell ref="AG24:AG25"/>
    <mergeCell ref="AC26:AC27"/>
    <mergeCell ref="AD26:AD27"/>
    <mergeCell ref="AE26:AE27"/>
    <mergeCell ref="AF26:AF27"/>
    <mergeCell ref="AG26:AG27"/>
    <mergeCell ref="AH24:AH25"/>
    <mergeCell ref="AH26:AH27"/>
    <mergeCell ref="AI26:AI27"/>
    <mergeCell ref="AJ26:AJ27"/>
    <mergeCell ref="AK26:AK27"/>
    <mergeCell ref="AJ28:AJ29"/>
    <mergeCell ref="AK28:AK29"/>
    <mergeCell ref="AL28:AL29"/>
    <mergeCell ref="AM28:AM29"/>
    <mergeCell ref="AN28:AN29"/>
    <mergeCell ref="AC28:AC29"/>
    <mergeCell ref="AD28:AD29"/>
    <mergeCell ref="AE28:AE29"/>
    <mergeCell ref="AF28:AF29"/>
    <mergeCell ref="AG28:AG29"/>
    <mergeCell ref="AH28:AH29"/>
    <mergeCell ref="AI28:AI29"/>
    <mergeCell ref="AJ38:AJ39"/>
    <mergeCell ref="AK38:AK39"/>
    <mergeCell ref="AL38:AL39"/>
    <mergeCell ref="AM38:AM39"/>
    <mergeCell ref="AN38:AN39"/>
    <mergeCell ref="AC38:AC39"/>
    <mergeCell ref="AD38:AD39"/>
    <mergeCell ref="AE38:AE39"/>
    <mergeCell ref="AF38:AF39"/>
    <mergeCell ref="AG38:AG39"/>
    <mergeCell ref="AH38:AH39"/>
    <mergeCell ref="AI38:AI39"/>
    <mergeCell ref="AJ50:AJ51"/>
    <mergeCell ref="AK50:AK51"/>
    <mergeCell ref="AL50:AL51"/>
    <mergeCell ref="AM50:AM51"/>
    <mergeCell ref="AN50:AN51"/>
    <mergeCell ref="AC50:AC51"/>
    <mergeCell ref="AD50:AD51"/>
    <mergeCell ref="AE50:AE51"/>
    <mergeCell ref="AF50:AF51"/>
    <mergeCell ref="AG50:AG51"/>
    <mergeCell ref="AH50:AH51"/>
    <mergeCell ref="AI50:AI51"/>
    <mergeCell ref="W54:W55"/>
    <mergeCell ref="W56:W57"/>
    <mergeCell ref="W38:W39"/>
    <mergeCell ref="W40:W41"/>
    <mergeCell ref="W42:W43"/>
    <mergeCell ref="W44:W45"/>
    <mergeCell ref="W46:W47"/>
    <mergeCell ref="W48:W49"/>
    <mergeCell ref="W50:W51"/>
    <mergeCell ref="AE52:AE53"/>
    <mergeCell ref="AF52:AF53"/>
    <mergeCell ref="AG52:AG53"/>
    <mergeCell ref="AH52:AH53"/>
    <mergeCell ref="AI52:AI53"/>
    <mergeCell ref="AL54:AL55"/>
    <mergeCell ref="AL56:AL57"/>
    <mergeCell ref="AM56:AM57"/>
    <mergeCell ref="AN56:AN57"/>
    <mergeCell ref="AJ52:AJ53"/>
    <mergeCell ref="AK52:AK53"/>
    <mergeCell ref="AL52:AL53"/>
    <mergeCell ref="AM52:AM53"/>
    <mergeCell ref="AN52:AN53"/>
    <mergeCell ref="AM54:AM55"/>
    <mergeCell ref="AN54:AN55"/>
    <mergeCell ref="AJ56:AJ57"/>
    <mergeCell ref="AK56:AK57"/>
    <mergeCell ref="AJ54:AJ55"/>
    <mergeCell ref="AK54:AK55"/>
    <mergeCell ref="AJ68:AJ69"/>
    <mergeCell ref="AK68:AK69"/>
    <mergeCell ref="AL68:AL69"/>
    <mergeCell ref="AM68:AM69"/>
    <mergeCell ref="AN68:AN69"/>
    <mergeCell ref="AC68:AC69"/>
    <mergeCell ref="AD68:AD69"/>
    <mergeCell ref="AE68:AE69"/>
    <mergeCell ref="AF68:AF69"/>
    <mergeCell ref="AG68:AG69"/>
    <mergeCell ref="AH68:AH69"/>
    <mergeCell ref="AI68:AI69"/>
    <mergeCell ref="W60:W61"/>
    <mergeCell ref="W62:W63"/>
    <mergeCell ref="W64:W65"/>
    <mergeCell ref="W66:W67"/>
    <mergeCell ref="W68:W69"/>
    <mergeCell ref="W70:W71"/>
    <mergeCell ref="AE56:AE57"/>
    <mergeCell ref="AF56:AF57"/>
    <mergeCell ref="AG56:AG57"/>
    <mergeCell ref="W58:W59"/>
    <mergeCell ref="AG62:AG63"/>
    <mergeCell ref="AE60:AE61"/>
    <mergeCell ref="AF60:AF61"/>
    <mergeCell ref="AG60:AG61"/>
    <mergeCell ref="AC56:AC57"/>
    <mergeCell ref="AC58:AC59"/>
    <mergeCell ref="AD58:AD59"/>
    <mergeCell ref="AE58:AE59"/>
    <mergeCell ref="AF58:AF59"/>
    <mergeCell ref="AG58:AG59"/>
    <mergeCell ref="AL62:AL63"/>
    <mergeCell ref="AM62:AM63"/>
    <mergeCell ref="AN62:AN63"/>
    <mergeCell ref="AD56:AD57"/>
    <mergeCell ref="AC60:AC61"/>
    <mergeCell ref="AD60:AD61"/>
    <mergeCell ref="AC62:AC63"/>
    <mergeCell ref="AD62:AD63"/>
    <mergeCell ref="AE62:AE63"/>
    <mergeCell ref="AF62:AF63"/>
    <mergeCell ref="AK58:AK59"/>
    <mergeCell ref="AL58:AL59"/>
    <mergeCell ref="AM58:AM59"/>
    <mergeCell ref="AN58:AN59"/>
    <mergeCell ref="AH60:AH61"/>
    <mergeCell ref="AJ60:AJ61"/>
    <mergeCell ref="AK60:AK61"/>
    <mergeCell ref="AL60:AL61"/>
    <mergeCell ref="AM60:AM61"/>
    <mergeCell ref="AN60:AN61"/>
    <mergeCell ref="AI60:AI61"/>
    <mergeCell ref="AH58:AH59"/>
    <mergeCell ref="AI58:AI59"/>
    <mergeCell ref="AJ58:AJ59"/>
    <mergeCell ref="AL64:AL65"/>
    <mergeCell ref="AM64:AM65"/>
    <mergeCell ref="AN64:AN65"/>
    <mergeCell ref="AC64:AC65"/>
    <mergeCell ref="AD64:AD65"/>
    <mergeCell ref="AE64:AE65"/>
    <mergeCell ref="AF64:AF65"/>
    <mergeCell ref="AG64:AG65"/>
    <mergeCell ref="AH64:AH65"/>
    <mergeCell ref="AI64:AI65"/>
    <mergeCell ref="AJ70:AJ71"/>
    <mergeCell ref="AK70:AK71"/>
    <mergeCell ref="AL70:AL71"/>
    <mergeCell ref="AM70:AM71"/>
    <mergeCell ref="AN70:AN71"/>
    <mergeCell ref="AC70:AC71"/>
    <mergeCell ref="AD70:AD71"/>
    <mergeCell ref="AE70:AE71"/>
    <mergeCell ref="AF70:AF71"/>
    <mergeCell ref="AG70:AG71"/>
    <mergeCell ref="AH70:AH71"/>
    <mergeCell ref="AI70:AI71"/>
    <mergeCell ref="AK20:AK21"/>
    <mergeCell ref="AL20:AL21"/>
    <mergeCell ref="AM20:AM21"/>
    <mergeCell ref="AN20:AN21"/>
    <mergeCell ref="W16:W17"/>
    <mergeCell ref="AE16:AE17"/>
    <mergeCell ref="AF16:AF17"/>
    <mergeCell ref="AG16:AG17"/>
    <mergeCell ref="AH16:AH17"/>
    <mergeCell ref="W18:W19"/>
    <mergeCell ref="W20:W21"/>
    <mergeCell ref="AD16:AD17"/>
    <mergeCell ref="AC20:AC21"/>
    <mergeCell ref="AD20:AD21"/>
    <mergeCell ref="AE20:AE21"/>
    <mergeCell ref="AF20:AF21"/>
    <mergeCell ref="AG20:AG21"/>
    <mergeCell ref="AH20:AH21"/>
    <mergeCell ref="AI20:AI21"/>
    <mergeCell ref="AJ20:AJ21"/>
    <mergeCell ref="AL18:AL19"/>
    <mergeCell ref="AM18:AM19"/>
    <mergeCell ref="AN18:AN19"/>
    <mergeCell ref="AC18:AC19"/>
    <mergeCell ref="AL22:AL23"/>
    <mergeCell ref="AM22:AM23"/>
    <mergeCell ref="AN22:AN23"/>
    <mergeCell ref="AC22:AC23"/>
    <mergeCell ref="AC24:AC25"/>
    <mergeCell ref="AD24:AD25"/>
    <mergeCell ref="AE24:AE25"/>
    <mergeCell ref="AI24:AI25"/>
    <mergeCell ref="AJ24:AJ25"/>
    <mergeCell ref="AK24:AK25"/>
    <mergeCell ref="AL24:AL25"/>
    <mergeCell ref="AM24:AM25"/>
    <mergeCell ref="AN24:AN25"/>
    <mergeCell ref="AE22:AE23"/>
    <mergeCell ref="AF22:AF23"/>
    <mergeCell ref="AG22:AG23"/>
    <mergeCell ref="AH22:AH23"/>
    <mergeCell ref="AI22:AI23"/>
    <mergeCell ref="AJ22:AJ23"/>
    <mergeCell ref="AK22:AK23"/>
    <mergeCell ref="AJ30:AJ31"/>
    <mergeCell ref="AK30:AK31"/>
    <mergeCell ref="AL30:AL31"/>
    <mergeCell ref="AM30:AM31"/>
    <mergeCell ref="AN30:AN31"/>
    <mergeCell ref="AC30:AC31"/>
    <mergeCell ref="AD30:AD31"/>
    <mergeCell ref="AE30:AE31"/>
    <mergeCell ref="AF30:AF31"/>
    <mergeCell ref="AG30:AG31"/>
    <mergeCell ref="AH30:AH31"/>
    <mergeCell ref="AI30:AI31"/>
    <mergeCell ref="AJ32:AJ33"/>
    <mergeCell ref="AK32:AK33"/>
    <mergeCell ref="AL32:AL33"/>
    <mergeCell ref="AM32:AM33"/>
    <mergeCell ref="AN32:AN33"/>
    <mergeCell ref="AC32:AC33"/>
    <mergeCell ref="AD32:AD33"/>
    <mergeCell ref="AE32:AE33"/>
    <mergeCell ref="AF32:AF33"/>
    <mergeCell ref="AG32:AG33"/>
    <mergeCell ref="AH32:AH33"/>
    <mergeCell ref="AI32:AI33"/>
    <mergeCell ref="AJ34:AJ35"/>
    <mergeCell ref="AK34:AK35"/>
    <mergeCell ref="AL34:AL35"/>
    <mergeCell ref="AM34:AM35"/>
    <mergeCell ref="AN34:AN35"/>
    <mergeCell ref="AC34:AC35"/>
    <mergeCell ref="AD34:AD35"/>
    <mergeCell ref="AE34:AE35"/>
    <mergeCell ref="AF34:AF35"/>
    <mergeCell ref="AG34:AG35"/>
    <mergeCell ref="AH34:AH35"/>
    <mergeCell ref="AI34:AI35"/>
    <mergeCell ref="AJ36:AJ37"/>
    <mergeCell ref="AK36:AK37"/>
    <mergeCell ref="AL36:AL37"/>
    <mergeCell ref="AM36:AM37"/>
    <mergeCell ref="AN36:AN37"/>
    <mergeCell ref="AC36:AC37"/>
    <mergeCell ref="AD36:AD37"/>
    <mergeCell ref="AE36:AE37"/>
    <mergeCell ref="AF36:AF37"/>
    <mergeCell ref="AG36:AG37"/>
    <mergeCell ref="AH36:AH37"/>
    <mergeCell ref="AI36:AI37"/>
    <mergeCell ref="AC54:AC55"/>
    <mergeCell ref="AD54:AD55"/>
    <mergeCell ref="AE54:AE55"/>
    <mergeCell ref="AF54:AF55"/>
    <mergeCell ref="AG54:AG55"/>
    <mergeCell ref="AH54:AH55"/>
    <mergeCell ref="AI54:AI55"/>
    <mergeCell ref="AJ66:AJ67"/>
    <mergeCell ref="AK66:AK67"/>
    <mergeCell ref="AJ64:AJ65"/>
    <mergeCell ref="AK64:AK65"/>
    <mergeCell ref="AH62:AH63"/>
    <mergeCell ref="AI62:AI63"/>
    <mergeCell ref="AJ62:AJ63"/>
    <mergeCell ref="AK62:AK63"/>
    <mergeCell ref="AH56:AH57"/>
    <mergeCell ref="AI56:AI57"/>
    <mergeCell ref="AL66:AL67"/>
    <mergeCell ref="AM66:AM67"/>
    <mergeCell ref="AN66:AN67"/>
    <mergeCell ref="AC66:AC67"/>
    <mergeCell ref="AD66:AD67"/>
    <mergeCell ref="AE66:AE67"/>
    <mergeCell ref="AF66:AF67"/>
    <mergeCell ref="AG66:AG67"/>
    <mergeCell ref="AH66:AH67"/>
    <mergeCell ref="AI66:AI67"/>
  </mergeCells>
  <conditionalFormatting sqref="K8 S8:S71 Y8:Y71 AA8:AB71 K10 K12 K14:K16 K18 K20 K22 K24 K26 K28 K30 K32 K34 K36 K38 K40 K42 K44 K46 K48 K50 K52 K54 K56 K58 K60 K62 K64 K66 K68 K70">
    <cfRule type="cellIs" dxfId="17" priority="1" operator="equal">
      <formula>"Muy Baja 20%"</formula>
    </cfRule>
    <cfRule type="containsText" dxfId="16" priority="2" operator="containsText" text="Muy Baja 20%">
      <formula>NOT(ISERROR(SEARCH(("Muy Baja 20%"),(K8))))</formula>
    </cfRule>
  </conditionalFormatting>
  <conditionalFormatting sqref="M8 M10 M12 M14:M16 M18 M20 M22 M24 M26 M28 M30 M32 M34 M36 M38 M40 M42 M44 M46 M48 M50 M52 M54 M56 M58 M60 M62 M64 M66 M68 M70">
    <cfRule type="cellIs" dxfId="15" priority="3" operator="equal">
      <formula>"Muy Baja 20%"</formula>
    </cfRule>
    <cfRule type="containsText" dxfId="14" priority="4" operator="containsText" text="Muy Baja 20%">
      <formula>NOT(ISERROR(SEARCH(("Muy Baja 20%"),(M8))))</formula>
    </cfRule>
  </conditionalFormatting>
  <conditionalFormatting sqref="N8:N71 AG8:AG71">
    <cfRule type="expression" dxfId="13" priority="15">
      <formula>NOT(ISERROR(SEARCH(("Extremo"),(N8))))</formula>
    </cfRule>
    <cfRule type="expression" dxfId="12" priority="16">
      <formula>NOT(ISERROR(SEARCH(("Alto"),(N8))))</formula>
    </cfRule>
    <cfRule type="expression" dxfId="11" priority="17">
      <formula>NOT(ISERROR(SEARCH(("Moderado"),(N8))))</formula>
    </cfRule>
    <cfRule type="expression" dxfId="10" priority="18">
      <formula>NOT(ISERROR(SEARCH(("Bajo"),(N8))))</formula>
    </cfRule>
    <cfRule type="containsText" dxfId="9" priority="24" operator="containsText" text="Extremo">
      <formula>NOT(ISERROR(SEARCH(("Extremo"),(N8))))</formula>
    </cfRule>
    <cfRule type="containsText" dxfId="8" priority="25" operator="containsText" text="Moderado">
      <formula>NOT(ISERROR(SEARCH(("Moderado"),(N8))))</formula>
    </cfRule>
    <cfRule type="containsText" dxfId="7" priority="26" operator="containsText" text="Alto">
      <formula>NOT(ISERROR(SEARCH(("Alto"),(N8))))</formula>
    </cfRule>
  </conditionalFormatting>
  <conditionalFormatting sqref="AE8:AF8 AE10:AF10 AE12:AF12 AE14:AF16 AE18:AF18 AE20:AF20 AE22:AF22 AE24:AF24 AE26:AF26 AE28:AF28 AE30:AF30 AE32:AF32 AE34:AF34 AE36:AF36 AE38:AF38 AE40:AF40 AE42:AF42 AE44:AF44 AE46:AF46 AE48:AF48 AE50:AF50 AE52:AF52 AE54:AF54 AE56:AF56 AE58:AF58 AE60:AF60 AE62:AF62 AE64:AF64 AE66:AF66 AE68:AF68 AE70:AF70">
    <cfRule type="cellIs" dxfId="6" priority="11" operator="equal">
      <formula>"Muy Baja 20%"</formula>
    </cfRule>
    <cfRule type="containsText" dxfId="5" priority="12" operator="containsText" text="Muy Baja 20%">
      <formula>NOT(ISERROR(SEARCH(("Muy Baja 20%"),(AE8))))</formula>
    </cfRule>
  </conditionalFormatting>
  <conditionalFormatting sqref="AG8:AG71 N8:N71">
    <cfRule type="containsText" dxfId="4" priority="23" operator="containsText" text="Bajo">
      <formula>NOT(ISERROR(SEARCH(("Bajo"),(N8))))</formula>
    </cfRule>
  </conditionalFormatting>
  <conditionalFormatting sqref="AG8:AG71">
    <cfRule type="containsText" dxfId="3" priority="19" operator="containsText" text="Bajo">
      <formula>NOT(ISERROR(SEARCH(("Bajo"),(AG8))))</formula>
    </cfRule>
    <cfRule type="containsText" dxfId="2" priority="20" operator="containsText" text="Extremo">
      <formula>NOT(ISERROR(SEARCH(("Extremo"),(AG8))))</formula>
    </cfRule>
    <cfRule type="containsText" dxfId="1" priority="21" operator="containsText" text="Moderado">
      <formula>NOT(ISERROR(SEARCH(("Moderado"),(AG8))))</formula>
    </cfRule>
    <cfRule type="containsText" dxfId="0" priority="22" operator="containsText" text="Alto">
      <formula>NOT(ISERROR(SEARCH(("Alto"),(AG8))))</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GESTION DE DIRECC Y PLANEAC </vt:lpstr>
      <vt:lpstr>GEST INTEG  Y EVALUAC Y CONTROL</vt:lpstr>
      <vt:lpstr>GESTION ADMINISTRATIVA</vt:lpstr>
      <vt:lpstr>GESTION ESCENARIOS</vt:lpstr>
      <vt:lpstr>GESTION DE RECREACION</vt:lpstr>
      <vt:lpstr>GESTION TALENTO HUMANO</vt:lpstr>
      <vt:lpstr>GESTION FINANCIERA</vt:lpstr>
      <vt:lpstr>GESTIÓN CONTRACTUAL</vt:lpstr>
      <vt:lpstr>MAPA DE 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leidy r</dc:creator>
  <cp:lastModifiedBy>Control Interno IMRD CUCUTA</cp:lastModifiedBy>
  <dcterms:created xsi:type="dcterms:W3CDTF">2023-04-18T21:04:19Z</dcterms:created>
  <dcterms:modified xsi:type="dcterms:W3CDTF">2025-06-24T22:09:18Z</dcterms:modified>
</cp:coreProperties>
</file>