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talen\Downloads\PLANES 2026\PLANES 2026\"/>
    </mc:Choice>
  </mc:AlternateContent>
  <xr:revisionPtr revIDLastSave="0" documentId="8_{F5DCE690-1F2B-41B0-AF5B-6CA136189A83}" xr6:coauthVersionLast="47" xr6:coauthVersionMax="47" xr10:uidLastSave="{00000000-0000-0000-0000-000000000000}"/>
  <bookViews>
    <workbookView xWindow="-120" yWindow="-120" windowWidth="29040" windowHeight="15720" tabRatio="500" xr2:uid="{00000000-000D-0000-FFFF-FFFF00000000}"/>
  </bookViews>
  <sheets>
    <sheet name="GESTION DIRECTIVA" sheetId="1" r:id="rId1"/>
    <sheet name="CONTROL Y EVALUACION" sheetId="2" r:id="rId2"/>
    <sheet name="ADMINISTRATIVA" sheetId="3" r:id="rId3"/>
    <sheet name="ESCENARIOS" sheetId="4" r:id="rId4"/>
    <sheet name="RECREACION" sheetId="5" r:id="rId5"/>
    <sheet name="TALENTO HUMANO" sheetId="6" r:id="rId6"/>
    <sheet name="FINANCIERO" sheetId="7" r:id="rId7"/>
    <sheet name="BIENES Y SERVICIOS" sheetId="8" r:id="rId8"/>
    <sheet name="MAPA DE RIESGOS" sheetId="9" r:id="rId9"/>
  </sheets>
  <externalReferences>
    <externalReference r:id="rId10"/>
    <externalReference r:id="rId11"/>
    <externalReference r:id="rId12"/>
    <externalReference r:id="rId13"/>
  </externalReferences>
  <definedNames>
    <definedName name="Impacto" localSheetId="2">#REF!</definedName>
    <definedName name="Impacto" localSheetId="7">#REF!</definedName>
    <definedName name="Impacto" localSheetId="1">#REF!</definedName>
    <definedName name="Impacto" localSheetId="3">#REF!</definedName>
    <definedName name="Impacto" localSheetId="6">#REF!</definedName>
    <definedName name="Impacto" localSheetId="0">#REF!</definedName>
    <definedName name="Impacto" localSheetId="4">#REF!</definedName>
    <definedName name="Impacto" localSheetId="5">#REF!</definedName>
    <definedName name="Impacto">#REF!</definedName>
    <definedName name="matriz">[1]CRITERIOS!$A$1:$F$6</definedName>
    <definedName name="Probabilidad" localSheetId="2">#REF!</definedName>
    <definedName name="Probabilidad" localSheetId="7">#REF!</definedName>
    <definedName name="Probabilidad" localSheetId="1">#REF!</definedName>
    <definedName name="Probabilidad" localSheetId="3">#REF!</definedName>
    <definedName name="Probabilidad" localSheetId="6">#REF!</definedName>
    <definedName name="Probabilidad" localSheetId="0">#REF!</definedName>
    <definedName name="Probabilidad" localSheetId="4">#REF!</definedName>
    <definedName name="Probabilidad" localSheetId="5">#REF!</definedName>
    <definedName name="Probabilidad">#REF!</definedName>
    <definedName name="riesgo">[2]CRITERIOS!$A$4:$A$8</definedName>
    <definedName name="Riesgos" localSheetId="2">#REF!</definedName>
    <definedName name="Riesgos" localSheetId="7">#REF!</definedName>
    <definedName name="Riesgos" localSheetId="1">#REF!</definedName>
    <definedName name="Riesgos" localSheetId="3">#REF!</definedName>
    <definedName name="Riesgos" localSheetId="6">#REF!</definedName>
    <definedName name="Riesgos" localSheetId="0">#REF!</definedName>
    <definedName name="Riesgos" localSheetId="4">#REF!</definedName>
    <definedName name="Riesgos" localSheetId="5">#REF!</definedName>
    <definedName name="Riesgos">#REF!</definedName>
    <definedName name="Riesgos1">[3]CRITERIOS!$A$4:$F$9</definedName>
    <definedName name="Zonariesgo">[4]CRITERIOS!$A$1:$F$6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A8" i="9" l="1"/>
  <c r="AN72" i="9" a="1"/>
  <c r="AN73" i="9" s="1"/>
  <c r="AM72" i="9" a="1"/>
  <c r="AM73" i="9" s="1"/>
  <c r="AK73" i="9"/>
  <c r="AK72" i="9" a="1"/>
  <c r="AK72" i="9" s="1"/>
  <c r="AJ73" i="9"/>
  <c r="AJ72" i="9" a="1"/>
  <c r="AJ72" i="9" s="1"/>
  <c r="AI73" i="9"/>
  <c r="AI72" i="9" a="1"/>
  <c r="AI72" i="9" s="1"/>
  <c r="X72" i="9" a="1"/>
  <c r="X73" i="9" s="1"/>
  <c r="V72" i="9" a="1"/>
  <c r="V72" i="9" s="1"/>
  <c r="U73" i="9"/>
  <c r="U72" i="9" a="1"/>
  <c r="U72" i="9" s="1"/>
  <c r="T73" i="9"/>
  <c r="T72" i="9" a="1"/>
  <c r="T72" i="9" s="1"/>
  <c r="R73" i="9"/>
  <c r="R72" i="9" a="1"/>
  <c r="R72" i="9"/>
  <c r="Q73" i="9"/>
  <c r="Q72" i="9" a="1"/>
  <c r="Q72" i="9"/>
  <c r="P72" i="9" a="1"/>
  <c r="P73" i="9" s="1"/>
  <c r="O72" i="9" a="1"/>
  <c r="L73" i="9"/>
  <c r="L72" i="9" a="1"/>
  <c r="L72" i="9" s="1"/>
  <c r="J73" i="9"/>
  <c r="J72" i="9" a="1"/>
  <c r="J72" i="9"/>
  <c r="I73" i="9"/>
  <c r="I72" i="9" a="1"/>
  <c r="I72" i="9"/>
  <c r="H72" i="9" a="1"/>
  <c r="H73" i="9" s="1"/>
  <c r="G72" i="9" a="1"/>
  <c r="F72" i="9" a="1"/>
  <c r="F72" i="9" s="1"/>
  <c r="E73" i="9"/>
  <c r="E72" i="9" a="1"/>
  <c r="E72" i="9" s="1"/>
  <c r="D73" i="9"/>
  <c r="D72" i="9" a="1"/>
  <c r="D72" i="9" s="1"/>
  <c r="C73" i="9"/>
  <c r="C72" i="9" a="1"/>
  <c r="C72" i="9"/>
  <c r="B73" i="9"/>
  <c r="B72" i="9" a="1"/>
  <c r="B72" i="9"/>
  <c r="AN71" i="9"/>
  <c r="AN70" i="9" a="1"/>
  <c r="AN70" i="9"/>
  <c r="AM70" i="9" a="1"/>
  <c r="AM71" i="9" s="1"/>
  <c r="AK70" i="9" a="1"/>
  <c r="AK70" i="9" s="1"/>
  <c r="AJ71" i="9"/>
  <c r="AJ70" i="9" a="1"/>
  <c r="AJ70" i="9" s="1"/>
  <c r="AI71" i="9"/>
  <c r="AI70" i="9" a="1"/>
  <c r="AI70" i="9" s="1"/>
  <c r="X71" i="9"/>
  <c r="X70" i="9" a="1"/>
  <c r="X70" i="9"/>
  <c r="V70" i="9" a="1"/>
  <c r="U70" i="9" a="1"/>
  <c r="U70" i="9" s="1"/>
  <c r="T71" i="9"/>
  <c r="T70" i="9" a="1"/>
  <c r="T70" i="9" s="1"/>
  <c r="R71" i="9"/>
  <c r="R70" i="9" a="1"/>
  <c r="R70" i="9"/>
  <c r="Q71" i="9"/>
  <c r="Q70" i="9" a="1"/>
  <c r="Q70" i="9"/>
  <c r="P71" i="9"/>
  <c r="P70" i="9" a="1"/>
  <c r="P70" i="9"/>
  <c r="O70" i="9" a="1"/>
  <c r="O71" i="9" s="1"/>
  <c r="L71" i="9"/>
  <c r="L70" i="9" a="1"/>
  <c r="L70" i="9" s="1"/>
  <c r="J71" i="9"/>
  <c r="J70" i="9" a="1"/>
  <c r="J70" i="9"/>
  <c r="I71" i="9"/>
  <c r="I70" i="9" a="1"/>
  <c r="I70" i="9"/>
  <c r="H71" i="9"/>
  <c r="H70" i="9" a="1"/>
  <c r="H70" i="9"/>
  <c r="G70" i="9" a="1"/>
  <c r="G71" i="9" s="1"/>
  <c r="F70" i="9" a="1"/>
  <c r="E70" i="9" a="1"/>
  <c r="E70" i="9" s="1"/>
  <c r="D71" i="9"/>
  <c r="D70" i="9" a="1"/>
  <c r="D70" i="9" s="1"/>
  <c r="C71" i="9"/>
  <c r="C70" i="9" a="1"/>
  <c r="C70" i="9" s="1"/>
  <c r="B71" i="9"/>
  <c r="B70" i="9" a="1"/>
  <c r="B70" i="9"/>
  <c r="AN69" i="9"/>
  <c r="AN68" i="9" a="1"/>
  <c r="AN68" i="9"/>
  <c r="AM69" i="9"/>
  <c r="AM68" i="9" a="1"/>
  <c r="AM68" i="9"/>
  <c r="AK68" i="9" a="1"/>
  <c r="AJ68" i="9" a="1"/>
  <c r="AJ68" i="9" s="1"/>
  <c r="AI69" i="9"/>
  <c r="AI68" i="9" a="1"/>
  <c r="AI68" i="9" s="1"/>
  <c r="X69" i="9"/>
  <c r="X68" i="9" a="1"/>
  <c r="X68" i="9"/>
  <c r="V68" i="9" a="1"/>
  <c r="V69" i="9" s="1"/>
  <c r="U68" i="9" a="1"/>
  <c r="T68" i="9" a="1"/>
  <c r="T68" i="9" s="1"/>
  <c r="R69" i="9"/>
  <c r="R68" i="9" a="1"/>
  <c r="R68" i="9" s="1"/>
  <c r="Q69" i="9"/>
  <c r="Q68" i="9" a="1"/>
  <c r="Q68" i="9"/>
  <c r="P68" i="9" a="1"/>
  <c r="P69" i="9" s="1"/>
  <c r="P68" i="9"/>
  <c r="O69" i="9"/>
  <c r="O68" i="9" a="1"/>
  <c r="O68" i="9"/>
  <c r="L68" i="9" a="1"/>
  <c r="L68" i="9" s="1"/>
  <c r="J69" i="9"/>
  <c r="J68" i="9" a="1"/>
  <c r="J68" i="9" s="1"/>
  <c r="I69" i="9"/>
  <c r="I68" i="9" a="1"/>
  <c r="I68" i="9"/>
  <c r="H68" i="9" a="1"/>
  <c r="H69" i="9" s="1"/>
  <c r="H68" i="9"/>
  <c r="G69" i="9"/>
  <c r="G68" i="9" a="1"/>
  <c r="G68" i="9"/>
  <c r="F68" i="9" a="1"/>
  <c r="F69" i="9" s="1"/>
  <c r="E68" i="9" a="1"/>
  <c r="D68" i="9" a="1"/>
  <c r="D68" i="9" s="1"/>
  <c r="C69" i="9"/>
  <c r="C68" i="9" a="1"/>
  <c r="C68" i="9"/>
  <c r="B69" i="9"/>
  <c r="B68" i="9" a="1"/>
  <c r="B68" i="9" s="1"/>
  <c r="AN67" i="9"/>
  <c r="AN66" i="9" a="1"/>
  <c r="AN66" i="9"/>
  <c r="AM66" i="9" a="1"/>
  <c r="AM67" i="9" s="1"/>
  <c r="AM66" i="9"/>
  <c r="AK66" i="9" a="1"/>
  <c r="AK67" i="9" s="1"/>
  <c r="AJ66" i="9" a="1"/>
  <c r="AI66" i="9" a="1"/>
  <c r="AI66" i="9" s="1"/>
  <c r="X67" i="9"/>
  <c r="X66" i="9" a="1"/>
  <c r="X66" i="9" s="1"/>
  <c r="V67" i="9"/>
  <c r="V66" i="9" a="1"/>
  <c r="V66" i="9"/>
  <c r="U66" i="9" a="1"/>
  <c r="U67" i="9" s="1"/>
  <c r="T66" i="9" a="1"/>
  <c r="R67" i="9"/>
  <c r="R66" i="9" a="1"/>
  <c r="R66" i="9"/>
  <c r="Q67" i="9"/>
  <c r="Q66" i="9" a="1"/>
  <c r="Q66" i="9" s="1"/>
  <c r="P67" i="9"/>
  <c r="P66" i="9" a="1"/>
  <c r="P66" i="9" s="1"/>
  <c r="O66" i="9" a="1"/>
  <c r="O67" i="9" s="1"/>
  <c r="O66" i="9"/>
  <c r="L66" i="9" a="1"/>
  <c r="L67" i="9" s="1"/>
  <c r="J67" i="9"/>
  <c r="J66" i="9" a="1"/>
  <c r="J66" i="9"/>
  <c r="I66" i="9" a="1"/>
  <c r="I66" i="9" s="1"/>
  <c r="H67" i="9"/>
  <c r="H66" i="9" a="1"/>
  <c r="H66" i="9" s="1"/>
  <c r="G66" i="9" a="1"/>
  <c r="G67" i="9" s="1"/>
  <c r="G66" i="9"/>
  <c r="F67" i="9"/>
  <c r="F66" i="9" a="1"/>
  <c r="F66" i="9"/>
  <c r="E67" i="9"/>
  <c r="E66" i="9" a="1"/>
  <c r="E66" i="9" s="1"/>
  <c r="D66" i="9" a="1"/>
  <c r="D67" i="9" s="1"/>
  <c r="C66" i="9" a="1"/>
  <c r="C66" i="9" s="1"/>
  <c r="B67" i="9"/>
  <c r="B66" i="9" a="1"/>
  <c r="B66" i="9"/>
  <c r="A66" i="9"/>
  <c r="X65" i="9"/>
  <c r="V65" i="9"/>
  <c r="U65" i="9"/>
  <c r="T65" i="9"/>
  <c r="R65" i="9"/>
  <c r="Q65" i="9"/>
  <c r="P65" i="9"/>
  <c r="O65" i="9"/>
  <c r="AN64" i="9"/>
  <c r="AM64" i="9"/>
  <c r="AK64" i="9"/>
  <c r="AJ64" i="9"/>
  <c r="AI64" i="9"/>
  <c r="X64" i="9"/>
  <c r="V64" i="9"/>
  <c r="U64" i="9"/>
  <c r="T64" i="9"/>
  <c r="R64" i="9"/>
  <c r="Q64" i="9"/>
  <c r="P64" i="9"/>
  <c r="O64" i="9"/>
  <c r="L64" i="9"/>
  <c r="J64" i="9"/>
  <c r="I64" i="9"/>
  <c r="H64" i="9"/>
  <c r="G64" i="9"/>
  <c r="F64" i="9"/>
  <c r="E64" i="9"/>
  <c r="D64" i="9"/>
  <c r="C64" i="9"/>
  <c r="B64" i="9"/>
  <c r="X63" i="9"/>
  <c r="V63" i="9"/>
  <c r="U63" i="9"/>
  <c r="T63" i="9"/>
  <c r="R63" i="9"/>
  <c r="Q63" i="9"/>
  <c r="P63" i="9"/>
  <c r="O63" i="9"/>
  <c r="AN62" i="9"/>
  <c r="AM62" i="9"/>
  <c r="AK62" i="9"/>
  <c r="AJ62" i="9"/>
  <c r="AI62" i="9"/>
  <c r="X62" i="9"/>
  <c r="V62" i="9"/>
  <c r="U62" i="9"/>
  <c r="T62" i="9"/>
  <c r="R62" i="9"/>
  <c r="Q62" i="9"/>
  <c r="P62" i="9"/>
  <c r="O62" i="9"/>
  <c r="L62" i="9"/>
  <c r="J62" i="9"/>
  <c r="I62" i="9"/>
  <c r="H62" i="9"/>
  <c r="G62" i="9"/>
  <c r="F62" i="9"/>
  <c r="E62" i="9"/>
  <c r="D62" i="9"/>
  <c r="C62" i="9"/>
  <c r="B62" i="9"/>
  <c r="X61" i="9"/>
  <c r="V61" i="9"/>
  <c r="U61" i="9"/>
  <c r="T61" i="9"/>
  <c r="R61" i="9"/>
  <c r="Q61" i="9"/>
  <c r="P61" i="9"/>
  <c r="O61" i="9"/>
  <c r="AN60" i="9"/>
  <c r="AM60" i="9"/>
  <c r="AK60" i="9"/>
  <c r="AJ60" i="9"/>
  <c r="AI60" i="9"/>
  <c r="X60" i="9"/>
  <c r="V60" i="9"/>
  <c r="U60" i="9"/>
  <c r="T60" i="9"/>
  <c r="R60" i="9"/>
  <c r="Q60" i="9"/>
  <c r="P60" i="9"/>
  <c r="O60" i="9"/>
  <c r="L60" i="9"/>
  <c r="J60" i="9"/>
  <c r="I60" i="9"/>
  <c r="H60" i="9"/>
  <c r="G60" i="9"/>
  <c r="F60" i="9"/>
  <c r="E60" i="9"/>
  <c r="D60" i="9"/>
  <c r="C60" i="9"/>
  <c r="B60" i="9"/>
  <c r="X59" i="9"/>
  <c r="V59" i="9"/>
  <c r="U59" i="9"/>
  <c r="T59" i="9"/>
  <c r="R59" i="9"/>
  <c r="Q59" i="9"/>
  <c r="P59" i="9"/>
  <c r="O59" i="9"/>
  <c r="AN58" i="9"/>
  <c r="AM58" i="9"/>
  <c r="AK58" i="9"/>
  <c r="AJ58" i="9"/>
  <c r="AI58" i="9"/>
  <c r="X58" i="9"/>
  <c r="V58" i="9"/>
  <c r="U58" i="9"/>
  <c r="T58" i="9"/>
  <c r="R58" i="9"/>
  <c r="Q58" i="9"/>
  <c r="P58" i="9"/>
  <c r="O58" i="9"/>
  <c r="L58" i="9"/>
  <c r="J58" i="9"/>
  <c r="I58" i="9"/>
  <c r="H58" i="9"/>
  <c r="G58" i="9"/>
  <c r="F58" i="9"/>
  <c r="E58" i="9"/>
  <c r="D58" i="9"/>
  <c r="C58" i="9"/>
  <c r="B58" i="9"/>
  <c r="A58" i="9"/>
  <c r="X57" i="9"/>
  <c r="V57" i="9"/>
  <c r="U57" i="9"/>
  <c r="T57" i="9"/>
  <c r="R57" i="9"/>
  <c r="Q57" i="9"/>
  <c r="P57" i="9"/>
  <c r="O57" i="9"/>
  <c r="AN56" i="9"/>
  <c r="AM56" i="9"/>
  <c r="AK56" i="9"/>
  <c r="AJ56" i="9"/>
  <c r="AI56" i="9"/>
  <c r="X56" i="9"/>
  <c r="V56" i="9"/>
  <c r="U56" i="9"/>
  <c r="T56" i="9"/>
  <c r="R56" i="9"/>
  <c r="Q56" i="9"/>
  <c r="P56" i="9"/>
  <c r="O56" i="9"/>
  <c r="L56" i="9"/>
  <c r="J56" i="9"/>
  <c r="I56" i="9"/>
  <c r="H56" i="9"/>
  <c r="G56" i="9"/>
  <c r="F56" i="9"/>
  <c r="E56" i="9"/>
  <c r="D56" i="9"/>
  <c r="C56" i="9"/>
  <c r="B56" i="9"/>
  <c r="X55" i="9"/>
  <c r="V55" i="9"/>
  <c r="U55" i="9"/>
  <c r="T55" i="9"/>
  <c r="R55" i="9"/>
  <c r="Q55" i="9"/>
  <c r="P55" i="9"/>
  <c r="O55" i="9"/>
  <c r="AN54" i="9"/>
  <c r="AM54" i="9"/>
  <c r="AK54" i="9"/>
  <c r="AJ54" i="9"/>
  <c r="AI54" i="9"/>
  <c r="X54" i="9"/>
  <c r="V54" i="9"/>
  <c r="U54" i="9"/>
  <c r="T54" i="9"/>
  <c r="R54" i="9"/>
  <c r="Q54" i="9"/>
  <c r="P54" i="9"/>
  <c r="O54" i="9"/>
  <c r="L54" i="9"/>
  <c r="J54" i="9"/>
  <c r="I54" i="9"/>
  <c r="H54" i="9"/>
  <c r="G54" i="9"/>
  <c r="F54" i="9"/>
  <c r="E54" i="9"/>
  <c r="D54" i="9"/>
  <c r="C54" i="9"/>
  <c r="B54" i="9"/>
  <c r="X53" i="9"/>
  <c r="V53" i="9"/>
  <c r="U53" i="9"/>
  <c r="T53" i="9"/>
  <c r="R53" i="9"/>
  <c r="Q53" i="9"/>
  <c r="P53" i="9"/>
  <c r="O53" i="9"/>
  <c r="AN52" i="9"/>
  <c r="AM52" i="9"/>
  <c r="AK52" i="9"/>
  <c r="AJ52" i="9"/>
  <c r="AI52" i="9"/>
  <c r="X52" i="9"/>
  <c r="V52" i="9"/>
  <c r="U52" i="9"/>
  <c r="T52" i="9"/>
  <c r="R52" i="9"/>
  <c r="Q52" i="9"/>
  <c r="P52" i="9"/>
  <c r="O52" i="9"/>
  <c r="L52" i="9"/>
  <c r="J52" i="9"/>
  <c r="I52" i="9"/>
  <c r="H52" i="9"/>
  <c r="G52" i="9"/>
  <c r="F52" i="9"/>
  <c r="E52" i="9"/>
  <c r="D52" i="9"/>
  <c r="C52" i="9"/>
  <c r="B52" i="9"/>
  <c r="X51" i="9"/>
  <c r="V51" i="9"/>
  <c r="U51" i="9"/>
  <c r="T51" i="9"/>
  <c r="R51" i="9"/>
  <c r="Q51" i="9"/>
  <c r="P51" i="9"/>
  <c r="O51" i="9"/>
  <c r="AN50" i="9"/>
  <c r="AM50" i="9"/>
  <c r="AK50" i="9"/>
  <c r="AJ50" i="9"/>
  <c r="AI50" i="9"/>
  <c r="X50" i="9"/>
  <c r="V50" i="9"/>
  <c r="U50" i="9"/>
  <c r="T50" i="9"/>
  <c r="R50" i="9"/>
  <c r="Q50" i="9"/>
  <c r="P50" i="9"/>
  <c r="O50" i="9"/>
  <c r="L50" i="9"/>
  <c r="J50" i="9"/>
  <c r="I50" i="9"/>
  <c r="H50" i="9"/>
  <c r="G50" i="9"/>
  <c r="F50" i="9"/>
  <c r="E50" i="9"/>
  <c r="D50" i="9"/>
  <c r="C50" i="9"/>
  <c r="B50" i="9"/>
  <c r="A50" i="9"/>
  <c r="AN48" i="9" a="1"/>
  <c r="AN48" i="9" s="1"/>
  <c r="AM48" i="9" a="1"/>
  <c r="AM49" i="9" s="1"/>
  <c r="AK48" i="9" a="1"/>
  <c r="AK48" i="9" s="1"/>
  <c r="AJ48" i="9" a="1"/>
  <c r="AJ49" i="9" s="1"/>
  <c r="AI48" i="9" a="1"/>
  <c r="X48" i="9" a="1"/>
  <c r="X48" i="9" s="1"/>
  <c r="V48" i="9" a="1"/>
  <c r="V49" i="9" s="1"/>
  <c r="U48" i="9" a="1"/>
  <c r="U48" i="9" s="1"/>
  <c r="T48" i="9" a="1"/>
  <c r="T49" i="9" s="1"/>
  <c r="R48" i="9" a="1"/>
  <c r="R49" i="9" s="1"/>
  <c r="Q48" i="9" a="1"/>
  <c r="Q48" i="9" s="1"/>
  <c r="P48" i="9" a="1"/>
  <c r="P48" i="9" s="1"/>
  <c r="O48" i="9" a="1"/>
  <c r="O49" i="9" s="1"/>
  <c r="O48" i="9"/>
  <c r="L48" i="9" a="1"/>
  <c r="L49" i="9" s="1"/>
  <c r="J48" i="9" a="1"/>
  <c r="J49" i="9" s="1"/>
  <c r="I48" i="9" a="1"/>
  <c r="I48" i="9" s="1"/>
  <c r="H48" i="9" a="1"/>
  <c r="H48" i="9" s="1"/>
  <c r="G48" i="9" a="1"/>
  <c r="G49" i="9" s="1"/>
  <c r="F48" i="9" a="1"/>
  <c r="F49" i="9" s="1"/>
  <c r="E48" i="9" a="1"/>
  <c r="E48" i="9" s="1"/>
  <c r="D48" i="9" a="1"/>
  <c r="D49" i="9" s="1"/>
  <c r="C48" i="9" a="1"/>
  <c r="B49" i="9"/>
  <c r="B48" i="9" a="1"/>
  <c r="B48" i="9" s="1"/>
  <c r="AN46" i="9" a="1"/>
  <c r="AN46" i="9" s="1"/>
  <c r="AM46" i="9" a="1"/>
  <c r="AM46" i="9" s="1"/>
  <c r="AK46" i="9" a="1"/>
  <c r="AK47" i="9" s="1"/>
  <c r="AJ46" i="9" a="1"/>
  <c r="AJ47" i="9" s="1"/>
  <c r="AI46" i="9" a="1"/>
  <c r="AI47" i="9" s="1"/>
  <c r="X46" i="9" a="1"/>
  <c r="X46" i="9" s="1"/>
  <c r="V46" i="9" a="1"/>
  <c r="V47" i="9" s="1"/>
  <c r="U46" i="9" a="1"/>
  <c r="U46" i="9" s="1"/>
  <c r="T46" i="9" a="1"/>
  <c r="R46" i="9" a="1"/>
  <c r="Q47" i="9"/>
  <c r="Q46" i="9" a="1"/>
  <c r="Q46" i="9" s="1"/>
  <c r="P46" i="9" a="1"/>
  <c r="P46" i="9" s="1"/>
  <c r="O46" i="9" a="1"/>
  <c r="O47" i="9" s="1"/>
  <c r="L46" i="9" a="1"/>
  <c r="L46" i="9" s="1"/>
  <c r="J46" i="9" a="1"/>
  <c r="J47" i="9" s="1"/>
  <c r="I46" i="9" a="1"/>
  <c r="I47" i="9" s="1"/>
  <c r="H46" i="9" a="1"/>
  <c r="H47" i="9" s="1"/>
  <c r="G46" i="9" a="1"/>
  <c r="G46" i="9" s="1"/>
  <c r="F46" i="9" a="1"/>
  <c r="F47" i="9" s="1"/>
  <c r="E46" i="9" a="1"/>
  <c r="E47" i="9" s="1"/>
  <c r="E46" i="9"/>
  <c r="D46" i="9" a="1"/>
  <c r="D46" i="9" s="1"/>
  <c r="C46" i="9" a="1"/>
  <c r="C47" i="9" s="1"/>
  <c r="B46" i="9" a="1"/>
  <c r="B47" i="9" s="1"/>
  <c r="B46" i="9"/>
  <c r="AN44" i="9" a="1"/>
  <c r="AN44" i="9" s="1"/>
  <c r="AM44" i="9" a="1"/>
  <c r="AM45" i="9" s="1"/>
  <c r="AJ44" i="9" a="1"/>
  <c r="AJ44" i="9" s="1"/>
  <c r="AI45" i="9"/>
  <c r="AI44" i="9" a="1"/>
  <c r="AI44" i="9" s="1"/>
  <c r="X44" i="9" a="1"/>
  <c r="X44" i="9" s="1"/>
  <c r="V44" i="9" a="1"/>
  <c r="V45" i="9" s="1"/>
  <c r="U44" i="9" a="1"/>
  <c r="U45" i="9" s="1"/>
  <c r="U44" i="9"/>
  <c r="T44" i="9" a="1"/>
  <c r="T45" i="9" s="1"/>
  <c r="R44" i="9" a="1"/>
  <c r="R45" i="9" s="1"/>
  <c r="Q44" i="9" a="1"/>
  <c r="Q45" i="9" s="1"/>
  <c r="P44" i="9" a="1"/>
  <c r="P44" i="9" s="1"/>
  <c r="O44" i="9" a="1"/>
  <c r="O45" i="9" s="1"/>
  <c r="L44" i="9" a="1"/>
  <c r="L45" i="9" s="1"/>
  <c r="L44" i="9"/>
  <c r="J44" i="9" a="1"/>
  <c r="J45" i="9" s="1"/>
  <c r="I44" i="9" a="1"/>
  <c r="I45" i="9" s="1"/>
  <c r="H44" i="9" a="1"/>
  <c r="H44" i="9" s="1"/>
  <c r="G44" i="9" a="1"/>
  <c r="G45" i="9" s="1"/>
  <c r="F44" i="9" a="1"/>
  <c r="F45" i="9" s="1"/>
  <c r="E44" i="9" a="1"/>
  <c r="E44" i="9" s="1"/>
  <c r="D44" i="9" a="1"/>
  <c r="C44" i="9" a="1"/>
  <c r="C45" i="9" s="1"/>
  <c r="C44" i="9"/>
  <c r="B44" i="9" a="1"/>
  <c r="B45" i="9" s="1"/>
  <c r="B44" i="9"/>
  <c r="A44" i="9"/>
  <c r="X43" i="9"/>
  <c r="V43" i="9"/>
  <c r="U43" i="9"/>
  <c r="T43" i="9"/>
  <c r="R43" i="9"/>
  <c r="Q43" i="9"/>
  <c r="P43" i="9"/>
  <c r="O43" i="9"/>
  <c r="AN42" i="9"/>
  <c r="AM42" i="9"/>
  <c r="AL42" i="9"/>
  <c r="AJ42" i="9"/>
  <c r="AI42" i="9"/>
  <c r="X42" i="9"/>
  <c r="V42" i="9"/>
  <c r="U42" i="9"/>
  <c r="T42" i="9"/>
  <c r="R42" i="9"/>
  <c r="Q42" i="9"/>
  <c r="P42" i="9"/>
  <c r="O42" i="9"/>
  <c r="L42" i="9"/>
  <c r="J42" i="9"/>
  <c r="I42" i="9"/>
  <c r="H42" i="9"/>
  <c r="G42" i="9"/>
  <c r="F42" i="9"/>
  <c r="E42" i="9"/>
  <c r="D42" i="9"/>
  <c r="C42" i="9"/>
  <c r="B42" i="9"/>
  <c r="X41" i="9"/>
  <c r="V41" i="9"/>
  <c r="U41" i="9"/>
  <c r="T41" i="9"/>
  <c r="R41" i="9"/>
  <c r="Q41" i="9"/>
  <c r="P41" i="9"/>
  <c r="O41" i="9"/>
  <c r="AN40" i="9"/>
  <c r="AM40" i="9"/>
  <c r="AL40" i="9"/>
  <c r="AJ40" i="9"/>
  <c r="AI40" i="9"/>
  <c r="X40" i="9"/>
  <c r="V40" i="9"/>
  <c r="U40" i="9"/>
  <c r="T40" i="9"/>
  <c r="R40" i="9"/>
  <c r="Q40" i="9"/>
  <c r="P40" i="9"/>
  <c r="O40" i="9"/>
  <c r="L40" i="9"/>
  <c r="J40" i="9"/>
  <c r="I40" i="9"/>
  <c r="H40" i="9"/>
  <c r="G40" i="9"/>
  <c r="F40" i="9"/>
  <c r="E40" i="9"/>
  <c r="D40" i="9"/>
  <c r="C40" i="9"/>
  <c r="B40" i="9"/>
  <c r="X39" i="9"/>
  <c r="V39" i="9"/>
  <c r="U39" i="9"/>
  <c r="T39" i="9"/>
  <c r="R39" i="9"/>
  <c r="Q39" i="9"/>
  <c r="P39" i="9"/>
  <c r="O39" i="9"/>
  <c r="AN38" i="9"/>
  <c r="AM38" i="9"/>
  <c r="AL38" i="9"/>
  <c r="AJ38" i="9"/>
  <c r="AI38" i="9"/>
  <c r="X38" i="9"/>
  <c r="V38" i="9"/>
  <c r="U38" i="9"/>
  <c r="T38" i="9"/>
  <c r="R38" i="9"/>
  <c r="Q38" i="9"/>
  <c r="P38" i="9"/>
  <c r="O38" i="9"/>
  <c r="L38" i="9"/>
  <c r="J38" i="9"/>
  <c r="I38" i="9"/>
  <c r="H38" i="9"/>
  <c r="G38" i="9"/>
  <c r="F38" i="9"/>
  <c r="E38" i="9"/>
  <c r="D38" i="9"/>
  <c r="C38" i="9"/>
  <c r="B38" i="9"/>
  <c r="X37" i="9"/>
  <c r="V37" i="9"/>
  <c r="U37" i="9"/>
  <c r="T37" i="9"/>
  <c r="R37" i="9"/>
  <c r="Q37" i="9"/>
  <c r="P37" i="9"/>
  <c r="O37" i="9"/>
  <c r="AN36" i="9"/>
  <c r="AM36" i="9"/>
  <c r="AL36" i="9"/>
  <c r="AJ36" i="9"/>
  <c r="AI36" i="9"/>
  <c r="X36" i="9"/>
  <c r="V36" i="9"/>
  <c r="U36" i="9"/>
  <c r="T36" i="9"/>
  <c r="R36" i="9"/>
  <c r="Q36" i="9"/>
  <c r="P36" i="9"/>
  <c r="O36" i="9"/>
  <c r="L36" i="9"/>
  <c r="J36" i="9"/>
  <c r="I36" i="9"/>
  <c r="H36" i="9"/>
  <c r="G36" i="9"/>
  <c r="F36" i="9"/>
  <c r="E36" i="9"/>
  <c r="D36" i="9"/>
  <c r="C36" i="9"/>
  <c r="B36" i="9"/>
  <c r="A36" i="9"/>
  <c r="X35" i="9"/>
  <c r="V35" i="9"/>
  <c r="U35" i="9"/>
  <c r="T35" i="9"/>
  <c r="R35" i="9"/>
  <c r="Q35" i="9"/>
  <c r="P35" i="9"/>
  <c r="O35" i="9"/>
  <c r="AN34" i="9"/>
  <c r="AM34" i="9"/>
  <c r="AL34" i="9"/>
  <c r="AJ34" i="9"/>
  <c r="AI34" i="9"/>
  <c r="X34" i="9"/>
  <c r="V34" i="9"/>
  <c r="U34" i="9"/>
  <c r="T34" i="9"/>
  <c r="R34" i="9"/>
  <c r="Q34" i="9"/>
  <c r="P34" i="9"/>
  <c r="O34" i="9"/>
  <c r="L34" i="9"/>
  <c r="J34" i="9"/>
  <c r="I34" i="9"/>
  <c r="H34" i="9"/>
  <c r="G34" i="9"/>
  <c r="F34" i="9"/>
  <c r="E34" i="9"/>
  <c r="D34" i="9"/>
  <c r="C34" i="9"/>
  <c r="B34" i="9"/>
  <c r="X33" i="9"/>
  <c r="V33" i="9"/>
  <c r="U33" i="9"/>
  <c r="T33" i="9"/>
  <c r="R33" i="9"/>
  <c r="Q33" i="9"/>
  <c r="P33" i="9"/>
  <c r="O33" i="9"/>
  <c r="AN32" i="9"/>
  <c r="AM32" i="9"/>
  <c r="AL32" i="9"/>
  <c r="AJ32" i="9"/>
  <c r="AI32" i="9"/>
  <c r="X32" i="9"/>
  <c r="V32" i="9"/>
  <c r="U32" i="9"/>
  <c r="T32" i="9"/>
  <c r="R32" i="9"/>
  <c r="Q32" i="9"/>
  <c r="P32" i="9"/>
  <c r="O32" i="9"/>
  <c r="L32" i="9"/>
  <c r="J32" i="9"/>
  <c r="I32" i="9"/>
  <c r="H32" i="9"/>
  <c r="G32" i="9"/>
  <c r="F32" i="9"/>
  <c r="E32" i="9"/>
  <c r="D32" i="9"/>
  <c r="C32" i="9"/>
  <c r="B32" i="9"/>
  <c r="X31" i="9"/>
  <c r="V31" i="9"/>
  <c r="U31" i="9"/>
  <c r="T31" i="9"/>
  <c r="R31" i="9"/>
  <c r="Q31" i="9"/>
  <c r="P31" i="9"/>
  <c r="O31" i="9"/>
  <c r="AN30" i="9"/>
  <c r="AM30" i="9"/>
  <c r="AL30" i="9"/>
  <c r="AJ30" i="9"/>
  <c r="AI30" i="9"/>
  <c r="X30" i="9"/>
  <c r="V30" i="9"/>
  <c r="U30" i="9"/>
  <c r="T30" i="9"/>
  <c r="R30" i="9"/>
  <c r="Q30" i="9"/>
  <c r="P30" i="9"/>
  <c r="O30" i="9"/>
  <c r="L30" i="9"/>
  <c r="J30" i="9"/>
  <c r="I30" i="9"/>
  <c r="H30" i="9"/>
  <c r="G30" i="9"/>
  <c r="F30" i="9"/>
  <c r="E30" i="9"/>
  <c r="D30" i="9"/>
  <c r="C30" i="9"/>
  <c r="B30" i="9"/>
  <c r="X29" i="9"/>
  <c r="V29" i="9"/>
  <c r="U29" i="9"/>
  <c r="T29" i="9"/>
  <c r="R29" i="9"/>
  <c r="Q29" i="9"/>
  <c r="P29" i="9"/>
  <c r="O29" i="9"/>
  <c r="AN28" i="9"/>
  <c r="AM28" i="9"/>
  <c r="AL28" i="9"/>
  <c r="AJ28" i="9"/>
  <c r="AI28" i="9"/>
  <c r="X28" i="9"/>
  <c r="V28" i="9"/>
  <c r="U28" i="9"/>
  <c r="T28" i="9"/>
  <c r="R28" i="9"/>
  <c r="Q28" i="9"/>
  <c r="P28" i="9"/>
  <c r="O28" i="9"/>
  <c r="L28" i="9"/>
  <c r="J28" i="9"/>
  <c r="I28" i="9"/>
  <c r="H28" i="9"/>
  <c r="G28" i="9"/>
  <c r="F28" i="9"/>
  <c r="E28" i="9"/>
  <c r="D28" i="9"/>
  <c r="C28" i="9"/>
  <c r="B28" i="9"/>
  <c r="X27" i="9"/>
  <c r="V27" i="9"/>
  <c r="U27" i="9"/>
  <c r="T27" i="9"/>
  <c r="R27" i="9"/>
  <c r="Q27" i="9"/>
  <c r="P27" i="9"/>
  <c r="O27" i="9"/>
  <c r="AN26" i="9"/>
  <c r="AM26" i="9"/>
  <c r="AL26" i="9"/>
  <c r="AJ26" i="9"/>
  <c r="AI26" i="9"/>
  <c r="X26" i="9"/>
  <c r="V26" i="9"/>
  <c r="U26" i="9"/>
  <c r="T26" i="9"/>
  <c r="R26" i="9"/>
  <c r="Q26" i="9"/>
  <c r="P26" i="9"/>
  <c r="O26" i="9"/>
  <c r="L26" i="9"/>
  <c r="J26" i="9"/>
  <c r="I26" i="9"/>
  <c r="H26" i="9"/>
  <c r="G26" i="9"/>
  <c r="F26" i="9"/>
  <c r="E26" i="9"/>
  <c r="D26" i="9"/>
  <c r="C26" i="9"/>
  <c r="B26" i="9"/>
  <c r="A26" i="9"/>
  <c r="AN24" i="9" a="1"/>
  <c r="AM25" i="9"/>
  <c r="AM24" i="9" a="1"/>
  <c r="AM24" i="9" s="1"/>
  <c r="AJ25" i="9"/>
  <c r="AJ24" i="9" a="1"/>
  <c r="AJ24" i="9" s="1"/>
  <c r="AI24" i="9" a="1"/>
  <c r="AI25" i="9" s="1"/>
  <c r="AI24" i="9"/>
  <c r="X24" i="9" a="1"/>
  <c r="V24" i="9" a="1"/>
  <c r="V25" i="9" s="1"/>
  <c r="V24" i="9"/>
  <c r="U25" i="9"/>
  <c r="U24" i="9" a="1"/>
  <c r="U24" i="9"/>
  <c r="T25" i="9"/>
  <c r="T24" i="9" a="1"/>
  <c r="T24" i="9" s="1"/>
  <c r="R24" i="9" a="1"/>
  <c r="Q24" i="9" a="1"/>
  <c r="Q25" i="9" s="1"/>
  <c r="P24" i="9" a="1"/>
  <c r="O25" i="9"/>
  <c r="O24" i="9" a="1"/>
  <c r="O24" i="9" s="1"/>
  <c r="L25" i="9"/>
  <c r="L24" i="9" a="1"/>
  <c r="L24" i="9" s="1"/>
  <c r="J24" i="9" a="1"/>
  <c r="I24" i="9" a="1"/>
  <c r="I25" i="9" s="1"/>
  <c r="H24" i="9" a="1"/>
  <c r="G25" i="9"/>
  <c r="G24" i="9" a="1"/>
  <c r="G24" i="9" s="1"/>
  <c r="F24" i="9" a="1"/>
  <c r="F25" i="9" s="1"/>
  <c r="F24" i="9"/>
  <c r="E25" i="9"/>
  <c r="E24" i="9" a="1"/>
  <c r="E24" i="9"/>
  <c r="D24" i="9" a="1"/>
  <c r="D24" i="9" s="1"/>
  <c r="C24" i="9" a="1"/>
  <c r="C25" i="9" s="1"/>
  <c r="C24" i="9"/>
  <c r="B24" i="9" a="1"/>
  <c r="AN23" i="9"/>
  <c r="AN22" i="9" a="1"/>
  <c r="AN22" i="9"/>
  <c r="AM22" i="9" a="1"/>
  <c r="AJ23" i="9"/>
  <c r="AJ22" i="9" a="1"/>
  <c r="AJ22" i="9"/>
  <c r="AI22" i="9" a="1"/>
  <c r="AI22" i="9" s="1"/>
  <c r="X23" i="9"/>
  <c r="X22" i="9" a="1"/>
  <c r="X22" i="9" s="1"/>
  <c r="V23" i="9"/>
  <c r="V22" i="9" a="1"/>
  <c r="V22" i="9" s="1"/>
  <c r="U22" i="9" a="1"/>
  <c r="U23" i="9" s="1"/>
  <c r="U22" i="9"/>
  <c r="T23" i="9"/>
  <c r="T22" i="9" a="1"/>
  <c r="T22" i="9"/>
  <c r="R22" i="9" a="1"/>
  <c r="R23" i="9" s="1"/>
  <c r="R22" i="9"/>
  <c r="Q22" i="9" a="1"/>
  <c r="P22" i="9" a="1"/>
  <c r="P23" i="9" s="1"/>
  <c r="O22" i="9" a="1"/>
  <c r="L23" i="9"/>
  <c r="L22" i="9" a="1"/>
  <c r="L22" i="9"/>
  <c r="J22" i="9" a="1"/>
  <c r="J23" i="9" s="1"/>
  <c r="J22" i="9"/>
  <c r="I22" i="9" a="1"/>
  <c r="H22" i="9" a="1"/>
  <c r="H23" i="9" s="1"/>
  <c r="G22" i="9" a="1"/>
  <c r="F23" i="9"/>
  <c r="F22" i="9" a="1"/>
  <c r="F22" i="9" s="1"/>
  <c r="E22" i="9" a="1"/>
  <c r="E23" i="9" s="1"/>
  <c r="E22" i="9"/>
  <c r="D23" i="9"/>
  <c r="D22" i="9" a="1"/>
  <c r="D22" i="9"/>
  <c r="C23" i="9"/>
  <c r="C22" i="9" a="1"/>
  <c r="C22" i="9"/>
  <c r="B22" i="9" a="1"/>
  <c r="B23" i="9" s="1"/>
  <c r="B22" i="9"/>
  <c r="AN20" i="9" a="1"/>
  <c r="AM20" i="9" a="1"/>
  <c r="AM21" i="9" s="1"/>
  <c r="AJ20" i="9" a="1"/>
  <c r="AJ21" i="9" s="1"/>
  <c r="AJ20" i="9"/>
  <c r="AI21" i="9"/>
  <c r="AI20" i="9" a="1"/>
  <c r="AI20" i="9"/>
  <c r="X20" i="9" a="1"/>
  <c r="V21" i="9"/>
  <c r="V20" i="9" a="1"/>
  <c r="V20" i="9" s="1"/>
  <c r="U21" i="9"/>
  <c r="U20" i="9" a="1"/>
  <c r="U20" i="9" s="1"/>
  <c r="T20" i="9" a="1"/>
  <c r="T21" i="9" s="1"/>
  <c r="T20" i="9"/>
  <c r="R21" i="9"/>
  <c r="R20" i="9" a="1"/>
  <c r="R20" i="9" s="1"/>
  <c r="Q20" i="9" a="1"/>
  <c r="Q21" i="9" s="1"/>
  <c r="P20" i="9" a="1"/>
  <c r="O20" i="9" a="1"/>
  <c r="O21" i="9" s="1"/>
  <c r="L20" i="9" a="1"/>
  <c r="L21" i="9" s="1"/>
  <c r="L20" i="9"/>
  <c r="J20" i="9" a="1"/>
  <c r="J20" i="9" s="1"/>
  <c r="I20" i="9" a="1"/>
  <c r="I20" i="9" s="1"/>
  <c r="H20" i="9" a="1"/>
  <c r="H21" i="9" s="1"/>
  <c r="H20" i="9"/>
  <c r="G20" i="9" a="1"/>
  <c r="G21" i="9" s="1"/>
  <c r="F20" i="9" a="1"/>
  <c r="F20" i="9" s="1"/>
  <c r="E20" i="9" a="1"/>
  <c r="E21" i="9" s="1"/>
  <c r="D21" i="9"/>
  <c r="D20" i="9" a="1"/>
  <c r="D20" i="9"/>
  <c r="C21" i="9"/>
  <c r="C20" i="9" a="1"/>
  <c r="C20" i="9" s="1"/>
  <c r="B21" i="9"/>
  <c r="B20" i="9" a="1"/>
  <c r="B20" i="9"/>
  <c r="AN18" i="9" a="1"/>
  <c r="AN19" i="9" s="1"/>
  <c r="AN18" i="9"/>
  <c r="AM19" i="9"/>
  <c r="AM18" i="9" a="1"/>
  <c r="AM18" i="9"/>
  <c r="AJ18" i="9" a="1"/>
  <c r="AJ19" i="9" s="1"/>
  <c r="AI19" i="9"/>
  <c r="AI18" i="9" a="1"/>
  <c r="AI18" i="9"/>
  <c r="X18" i="9" a="1"/>
  <c r="X19" i="9" s="1"/>
  <c r="X18" i="9"/>
  <c r="V18" i="9" a="1"/>
  <c r="V19" i="9" s="1"/>
  <c r="U18" i="9" a="1"/>
  <c r="U18" i="9" s="1"/>
  <c r="T18" i="9" a="1"/>
  <c r="T19" i="9" s="1"/>
  <c r="R19" i="9"/>
  <c r="R18" i="9" a="1"/>
  <c r="R18" i="9" s="1"/>
  <c r="Q19" i="9"/>
  <c r="Q18" i="9" a="1"/>
  <c r="Q18" i="9"/>
  <c r="P18" i="9" a="1"/>
  <c r="P19" i="9" s="1"/>
  <c r="P18" i="9"/>
  <c r="O19" i="9"/>
  <c r="O18" i="9" a="1"/>
  <c r="O18" i="9"/>
  <c r="L18" i="9" a="1"/>
  <c r="L19" i="9" s="1"/>
  <c r="J19" i="9"/>
  <c r="J18" i="9" a="1"/>
  <c r="J18" i="9" s="1"/>
  <c r="I19" i="9"/>
  <c r="I18" i="9" a="1"/>
  <c r="I18" i="9"/>
  <c r="H18" i="9" a="1"/>
  <c r="H19" i="9" s="1"/>
  <c r="H18" i="9"/>
  <c r="G19" i="9"/>
  <c r="G18" i="9" a="1"/>
  <c r="G18" i="9"/>
  <c r="F18" i="9" a="1"/>
  <c r="F19" i="9" s="1"/>
  <c r="E18" i="9" a="1"/>
  <c r="E18" i="9" s="1"/>
  <c r="D18" i="9" a="1"/>
  <c r="D19" i="9" s="1"/>
  <c r="C19" i="9"/>
  <c r="C18" i="9" a="1"/>
  <c r="C18" i="9"/>
  <c r="B19" i="9"/>
  <c r="B18" i="9" a="1"/>
  <c r="B18" i="9" s="1"/>
  <c r="A18" i="9"/>
  <c r="X17" i="9"/>
  <c r="V17" i="9"/>
  <c r="U17" i="9"/>
  <c r="T17" i="9"/>
  <c r="R17" i="9"/>
  <c r="Q17" i="9"/>
  <c r="P17" i="9"/>
  <c r="O17" i="9"/>
  <c r="AN16" i="9"/>
  <c r="AM16" i="9"/>
  <c r="AJ16" i="9"/>
  <c r="AI16" i="9"/>
  <c r="X16" i="9"/>
  <c r="V16" i="9"/>
  <c r="U16" i="9"/>
  <c r="T16" i="9"/>
  <c r="R16" i="9"/>
  <c r="Q16" i="9"/>
  <c r="P16" i="9"/>
  <c r="O16" i="9"/>
  <c r="L16" i="9"/>
  <c r="J16" i="9"/>
  <c r="I16" i="9"/>
  <c r="H16" i="9"/>
  <c r="G16" i="9"/>
  <c r="F16" i="9"/>
  <c r="E16" i="9"/>
  <c r="D16" i="9"/>
  <c r="C16" i="9"/>
  <c r="B16" i="9"/>
  <c r="X15" i="9"/>
  <c r="V15" i="9"/>
  <c r="U15" i="9"/>
  <c r="T15" i="9"/>
  <c r="R15" i="9"/>
  <c r="Q15" i="9"/>
  <c r="P15" i="9"/>
  <c r="O15" i="9"/>
  <c r="AN14" i="9"/>
  <c r="AM14" i="9"/>
  <c r="AJ14" i="9"/>
  <c r="AI14" i="9"/>
  <c r="X14" i="9"/>
  <c r="V14" i="9"/>
  <c r="U14" i="9"/>
  <c r="T14" i="9"/>
  <c r="R14" i="9"/>
  <c r="Q14" i="9"/>
  <c r="P14" i="9"/>
  <c r="O14" i="9"/>
  <c r="L14" i="9"/>
  <c r="J14" i="9"/>
  <c r="I14" i="9"/>
  <c r="H14" i="9"/>
  <c r="G14" i="9"/>
  <c r="F14" i="9"/>
  <c r="E14" i="9"/>
  <c r="D14" i="9"/>
  <c r="C14" i="9"/>
  <c r="B14" i="9"/>
  <c r="X13" i="9"/>
  <c r="V13" i="9"/>
  <c r="U13" i="9"/>
  <c r="T13" i="9"/>
  <c r="R13" i="9"/>
  <c r="Q13" i="9"/>
  <c r="P13" i="9"/>
  <c r="O13" i="9"/>
  <c r="AN12" i="9"/>
  <c r="AM12" i="9"/>
  <c r="AJ12" i="9"/>
  <c r="AI12" i="9"/>
  <c r="X12" i="9"/>
  <c r="V12" i="9"/>
  <c r="U12" i="9"/>
  <c r="T12" i="9"/>
  <c r="R12" i="9"/>
  <c r="Q12" i="9"/>
  <c r="P12" i="9"/>
  <c r="O12" i="9"/>
  <c r="L12" i="9"/>
  <c r="J12" i="9"/>
  <c r="I12" i="9"/>
  <c r="H12" i="9"/>
  <c r="G12" i="9"/>
  <c r="F12" i="9"/>
  <c r="E12" i="9"/>
  <c r="D12" i="9"/>
  <c r="C12" i="9"/>
  <c r="B12" i="9"/>
  <c r="X11" i="9"/>
  <c r="V11" i="9"/>
  <c r="U11" i="9"/>
  <c r="T11" i="9"/>
  <c r="S11" i="9"/>
  <c r="R11" i="9"/>
  <c r="Q11" i="9"/>
  <c r="P11" i="9"/>
  <c r="O11" i="9"/>
  <c r="AN10" i="9"/>
  <c r="AM10" i="9"/>
  <c r="AJ10" i="9"/>
  <c r="AI10" i="9"/>
  <c r="X10" i="9"/>
  <c r="V10" i="9"/>
  <c r="U10" i="9"/>
  <c r="T10" i="9"/>
  <c r="R10" i="9"/>
  <c r="Q10" i="9"/>
  <c r="P10" i="9"/>
  <c r="O10" i="9"/>
  <c r="M10" i="9"/>
  <c r="L10" i="9"/>
  <c r="J10" i="9"/>
  <c r="I10" i="9"/>
  <c r="H10" i="9"/>
  <c r="G10" i="9"/>
  <c r="F10" i="9"/>
  <c r="E10" i="9"/>
  <c r="D10" i="9"/>
  <c r="C10" i="9"/>
  <c r="B10" i="9"/>
  <c r="X9" i="9"/>
  <c r="V9" i="9"/>
  <c r="U9" i="9"/>
  <c r="T9" i="9"/>
  <c r="R9" i="9"/>
  <c r="Q9" i="9"/>
  <c r="P9" i="9"/>
  <c r="O9" i="9"/>
  <c r="AN8" i="9"/>
  <c r="AM8" i="9"/>
  <c r="AJ8" i="9"/>
  <c r="AI8" i="9"/>
  <c r="X8" i="9"/>
  <c r="V8" i="9"/>
  <c r="U8" i="9"/>
  <c r="T8" i="9"/>
  <c r="R8" i="9"/>
  <c r="Q8" i="9"/>
  <c r="P8" i="9"/>
  <c r="O8" i="9"/>
  <c r="L8" i="9"/>
  <c r="J8" i="9"/>
  <c r="I8" i="9"/>
  <c r="H8" i="9"/>
  <c r="G8" i="9"/>
  <c r="F8" i="9"/>
  <c r="E8" i="9"/>
  <c r="D8" i="9"/>
  <c r="C8" i="9"/>
  <c r="B8" i="9"/>
  <c r="Y17" i="8"/>
  <c r="R17" i="8"/>
  <c r="Z17" i="8" s="1"/>
  <c r="AE16" i="8"/>
  <c r="AF72" i="9" s="1" a="1"/>
  <c r="AC16" i="8"/>
  <c r="AD72" i="9" s="1" a="1"/>
  <c r="Z16" i="8"/>
  <c r="Y16" i="8"/>
  <c r="Z72" i="9" s="1" a="1"/>
  <c r="V16" i="8"/>
  <c r="W72" i="9" s="1" a="1"/>
  <c r="R16" i="8"/>
  <c r="M16" i="8"/>
  <c r="N72" i="9" s="1" a="1"/>
  <c r="L16" i="8"/>
  <c r="M72" i="9" s="1" a="1"/>
  <c r="J16" i="8"/>
  <c r="K72" i="9" s="1" a="1"/>
  <c r="Y15" i="8"/>
  <c r="X15" i="8"/>
  <c r="AA15" i="8" s="1"/>
  <c r="R15" i="8"/>
  <c r="Z15" i="8" s="1"/>
  <c r="AE14" i="8"/>
  <c r="AF70" i="9" s="1" a="1"/>
  <c r="AC14" i="8"/>
  <c r="AD70" i="9" s="1" a="1"/>
  <c r="Y14" i="8"/>
  <c r="Z70" i="9" s="1" a="1"/>
  <c r="V14" i="8"/>
  <c r="W70" i="9" s="1" a="1"/>
  <c r="R14" i="8"/>
  <c r="S70" i="9" s="1" a="1"/>
  <c r="M14" i="8"/>
  <c r="N70" i="9" s="1" a="1"/>
  <c r="L14" i="8"/>
  <c r="M70" i="9" s="1" a="1"/>
  <c r="J14" i="8"/>
  <c r="K70" i="9" s="1" a="1"/>
  <c r="Z13" i="8"/>
  <c r="Y13" i="8"/>
  <c r="X13" i="8"/>
  <c r="AA13" i="8" s="1"/>
  <c r="R13" i="8"/>
  <c r="AE12" i="8"/>
  <c r="AF68" i="9" s="1" a="1"/>
  <c r="AC12" i="8"/>
  <c r="AD68" i="9" s="1" a="1"/>
  <c r="Z12" i="8"/>
  <c r="Y12" i="8"/>
  <c r="Z68" i="9" s="1" a="1"/>
  <c r="V12" i="8"/>
  <c r="W68" i="9" s="1" a="1"/>
  <c r="R12" i="8"/>
  <c r="M12" i="8"/>
  <c r="N68" i="9" s="1" a="1"/>
  <c r="L12" i="8"/>
  <c r="M68" i="9" s="1" a="1"/>
  <c r="J12" i="8"/>
  <c r="K68" i="9" s="1" a="1"/>
  <c r="Z11" i="8"/>
  <c r="Y11" i="8"/>
  <c r="X11" i="8"/>
  <c r="AA11" i="8" s="1"/>
  <c r="R11" i="8"/>
  <c r="AE10" i="8"/>
  <c r="AF66" i="9" s="1" a="1"/>
  <c r="AC10" i="8"/>
  <c r="AD66" i="9" s="1" a="1"/>
  <c r="Y10" i="8"/>
  <c r="Z66" i="9" s="1" a="1"/>
  <c r="V10" i="8"/>
  <c r="W66" i="9" s="1" a="1"/>
  <c r="R10" i="8"/>
  <c r="S66" i="9" s="1" a="1"/>
  <c r="M10" i="8"/>
  <c r="N66" i="9" s="1" a="1"/>
  <c r="L10" i="8"/>
  <c r="M66" i="9" s="1" a="1"/>
  <c r="J10" i="8"/>
  <c r="K66" i="9" s="1" a="1"/>
  <c r="Z17" i="7"/>
  <c r="AA65" i="9" s="1"/>
  <c r="Y17" i="7"/>
  <c r="Z65" i="9" s="1"/>
  <c r="X17" i="7"/>
  <c r="Y65" i="9" s="1"/>
  <c r="R17" i="7"/>
  <c r="S65" i="9" s="1"/>
  <c r="AE16" i="7"/>
  <c r="AF64" i="9" s="1"/>
  <c r="AC16" i="7"/>
  <c r="AD64" i="9" s="1"/>
  <c r="Z16" i="7"/>
  <c r="AA64" i="9" s="1"/>
  <c r="Y16" i="7"/>
  <c r="Z64" i="9" s="1"/>
  <c r="V16" i="7"/>
  <c r="W64" i="9" s="1"/>
  <c r="R16" i="7"/>
  <c r="S64" i="9" s="1"/>
  <c r="M16" i="7"/>
  <c r="N64" i="9" s="1"/>
  <c r="L16" i="7"/>
  <c r="M64" i="9" s="1"/>
  <c r="J16" i="7"/>
  <c r="K64" i="9" s="1"/>
  <c r="Z15" i="7"/>
  <c r="AA63" i="9" s="1"/>
  <c r="Y15" i="7"/>
  <c r="Z63" i="9" s="1"/>
  <c r="X15" i="7"/>
  <c r="Y63" i="9" s="1"/>
  <c r="R15" i="7"/>
  <c r="S63" i="9" s="1"/>
  <c r="AE14" i="7"/>
  <c r="AF62" i="9" s="1"/>
  <c r="AC14" i="7"/>
  <c r="AD62" i="9" s="1"/>
  <c r="Y14" i="7"/>
  <c r="Z62" i="9" s="1"/>
  <c r="V14" i="7"/>
  <c r="W62" i="9" s="1"/>
  <c r="R14" i="7"/>
  <c r="S62" i="9" s="1"/>
  <c r="M14" i="7"/>
  <c r="N62" i="9" s="1"/>
  <c r="L14" i="7"/>
  <c r="M62" i="9" s="1"/>
  <c r="J14" i="7"/>
  <c r="K62" i="9" s="1"/>
  <c r="Z13" i="7"/>
  <c r="AA61" i="9" s="1"/>
  <c r="Y13" i="7"/>
  <c r="Z61" i="9" s="1"/>
  <c r="X13" i="7"/>
  <c r="Y61" i="9" s="1"/>
  <c r="R13" i="7"/>
  <c r="S61" i="9" s="1"/>
  <c r="AE12" i="7"/>
  <c r="AF60" i="9" s="1"/>
  <c r="AC12" i="7"/>
  <c r="AD60" i="9" s="1"/>
  <c r="Z12" i="7"/>
  <c r="AA60" i="9" s="1"/>
  <c r="Y12" i="7"/>
  <c r="Z60" i="9" s="1"/>
  <c r="V12" i="7"/>
  <c r="W60" i="9" s="1"/>
  <c r="R12" i="7"/>
  <c r="S60" i="9" s="1"/>
  <c r="M12" i="7"/>
  <c r="N60" i="9" s="1"/>
  <c r="L12" i="7"/>
  <c r="M60" i="9" s="1"/>
  <c r="J12" i="7"/>
  <c r="K60" i="9" s="1"/>
  <c r="Z11" i="7"/>
  <c r="AA59" i="9" s="1"/>
  <c r="Y11" i="7"/>
  <c r="Z59" i="9" s="1"/>
  <c r="X11" i="7"/>
  <c r="Y59" i="9" s="1"/>
  <c r="R11" i="7"/>
  <c r="S59" i="9" s="1"/>
  <c r="AE10" i="7"/>
  <c r="AF58" i="9" s="1"/>
  <c r="AC10" i="7"/>
  <c r="AD58" i="9" s="1"/>
  <c r="Y10" i="7"/>
  <c r="Z58" i="9" s="1"/>
  <c r="V10" i="7"/>
  <c r="W58" i="9" s="1"/>
  <c r="R10" i="7"/>
  <c r="S58" i="9" s="1"/>
  <c r="M10" i="7"/>
  <c r="N58" i="9" s="1"/>
  <c r="L10" i="7"/>
  <c r="M58" i="9" s="1"/>
  <c r="J10" i="7"/>
  <c r="K58" i="9" s="1"/>
  <c r="Y15" i="6"/>
  <c r="R15" i="6"/>
  <c r="Z15" i="6" s="1"/>
  <c r="Y14" i="6"/>
  <c r="Z48" i="9" s="1" a="1"/>
  <c r="V14" i="6"/>
  <c r="W48" i="9" s="1" a="1"/>
  <c r="R14" i="6"/>
  <c r="Z14" i="6" s="1"/>
  <c r="L14" i="6"/>
  <c r="M48" i="9" s="1" a="1"/>
  <c r="J14" i="6"/>
  <c r="K48" i="9" s="1" a="1"/>
  <c r="Z13" i="6"/>
  <c r="Y13" i="6"/>
  <c r="R13" i="6"/>
  <c r="Y12" i="6"/>
  <c r="V12" i="6"/>
  <c r="W46" i="9" s="1" a="1"/>
  <c r="R12" i="6"/>
  <c r="S46" i="9" s="1" a="1"/>
  <c r="L12" i="6"/>
  <c r="M46" i="9" s="1" a="1"/>
  <c r="J12" i="6"/>
  <c r="K46" i="9" s="1" a="1"/>
  <c r="Y11" i="6"/>
  <c r="R11" i="6"/>
  <c r="Z11" i="6" s="1"/>
  <c r="Y10" i="6"/>
  <c r="V10" i="6"/>
  <c r="W44" i="9" s="1" a="1"/>
  <c r="R10" i="6"/>
  <c r="Z10" i="6" s="1"/>
  <c r="L10" i="6"/>
  <c r="M44" i="9" s="1" a="1"/>
  <c r="J10" i="6"/>
  <c r="Z17" i="5"/>
  <c r="AA43" i="9" s="1"/>
  <c r="Y17" i="5"/>
  <c r="Z43" i="9" s="1"/>
  <c r="X17" i="5"/>
  <c r="Y43" i="9" s="1"/>
  <c r="R17" i="5"/>
  <c r="S43" i="9" s="1"/>
  <c r="AE16" i="5"/>
  <c r="AF42" i="9" s="1"/>
  <c r="AC16" i="5"/>
  <c r="AD42" i="9" s="1"/>
  <c r="Y16" i="5"/>
  <c r="Z42" i="9" s="1"/>
  <c r="V16" i="5"/>
  <c r="W42" i="9" s="1"/>
  <c r="R16" i="5"/>
  <c r="S42" i="9" s="1"/>
  <c r="M16" i="5"/>
  <c r="N42" i="9" s="1"/>
  <c r="L16" i="5"/>
  <c r="M42" i="9" s="1"/>
  <c r="J16" i="5"/>
  <c r="K42" i="9" s="1"/>
  <c r="Z15" i="5"/>
  <c r="AA41" i="9" s="1"/>
  <c r="Y15" i="5"/>
  <c r="Z41" i="9" s="1"/>
  <c r="X15" i="5"/>
  <c r="R15" i="5"/>
  <c r="S41" i="9" s="1"/>
  <c r="AE14" i="5"/>
  <c r="AF40" i="9" s="1"/>
  <c r="AC14" i="5"/>
  <c r="AD40" i="9" s="1"/>
  <c r="Z14" i="5"/>
  <c r="AA40" i="9" s="1"/>
  <c r="Y14" i="5"/>
  <c r="Z40" i="9" s="1"/>
  <c r="V14" i="5"/>
  <c r="W40" i="9" s="1"/>
  <c r="R14" i="5"/>
  <c r="S40" i="9" s="1"/>
  <c r="M14" i="5"/>
  <c r="N40" i="9" s="1"/>
  <c r="L14" i="5"/>
  <c r="M40" i="9" s="1"/>
  <c r="J14" i="5"/>
  <c r="Z13" i="5"/>
  <c r="AA39" i="9" s="1"/>
  <c r="Y13" i="5"/>
  <c r="Z39" i="9" s="1"/>
  <c r="X13" i="5"/>
  <c r="Y39" i="9" s="1"/>
  <c r="R13" i="5"/>
  <c r="S39" i="9" s="1"/>
  <c r="AE12" i="5"/>
  <c r="AF38" i="9" s="1"/>
  <c r="AC12" i="5"/>
  <c r="AD38" i="9" s="1"/>
  <c r="Y12" i="5"/>
  <c r="Z38" i="9" s="1"/>
  <c r="V12" i="5"/>
  <c r="W38" i="9" s="1"/>
  <c r="R12" i="5"/>
  <c r="S38" i="9" s="1"/>
  <c r="M12" i="5"/>
  <c r="N38" i="9" s="1"/>
  <c r="L12" i="5"/>
  <c r="M38" i="9" s="1"/>
  <c r="J12" i="5"/>
  <c r="K38" i="9" s="1"/>
  <c r="Z11" i="5"/>
  <c r="AA37" i="9" s="1"/>
  <c r="Y11" i="5"/>
  <c r="Z37" i="9" s="1"/>
  <c r="X11" i="5"/>
  <c r="R11" i="5"/>
  <c r="S37" i="9" s="1"/>
  <c r="AE10" i="5"/>
  <c r="AF36" i="9" s="1"/>
  <c r="AC10" i="5"/>
  <c r="AD36" i="9" s="1"/>
  <c r="Z10" i="5"/>
  <c r="AA36" i="9" s="1"/>
  <c r="Y10" i="5"/>
  <c r="Z36" i="9" s="1"/>
  <c r="V10" i="5"/>
  <c r="W36" i="9" s="1"/>
  <c r="R10" i="5"/>
  <c r="S36" i="9" s="1"/>
  <c r="L10" i="5"/>
  <c r="M36" i="9" s="1"/>
  <c r="J10" i="5"/>
  <c r="Z19" i="4"/>
  <c r="AA35" i="9" s="1"/>
  <c r="Y19" i="4"/>
  <c r="Z35" i="9" s="1"/>
  <c r="X19" i="4"/>
  <c r="Y35" i="9" s="1"/>
  <c r="R19" i="4"/>
  <c r="S35" i="9" s="1"/>
  <c r="Y18" i="4"/>
  <c r="Z34" i="9" s="1"/>
  <c r="V18" i="4"/>
  <c r="W34" i="9" s="1"/>
  <c r="R18" i="4"/>
  <c r="S34" i="9" s="1"/>
  <c r="M18" i="4"/>
  <c r="N34" i="9" s="1"/>
  <c r="L18" i="4"/>
  <c r="M34" i="9" s="1"/>
  <c r="J18" i="4"/>
  <c r="K34" i="9" s="1"/>
  <c r="Z17" i="4"/>
  <c r="AA33" i="9" s="1"/>
  <c r="Y17" i="4"/>
  <c r="Z33" i="9" s="1"/>
  <c r="X17" i="4"/>
  <c r="R17" i="4"/>
  <c r="S33" i="9" s="1"/>
  <c r="AE16" i="4"/>
  <c r="AF32" i="9" s="1"/>
  <c r="AC16" i="4"/>
  <c r="AD32" i="9" s="1"/>
  <c r="Z16" i="4"/>
  <c r="AA32" i="9" s="1"/>
  <c r="Y16" i="4"/>
  <c r="Z32" i="9" s="1"/>
  <c r="V16" i="4"/>
  <c r="W32" i="9" s="1"/>
  <c r="R16" i="4"/>
  <c r="S32" i="9" s="1"/>
  <c r="M16" i="4"/>
  <c r="N32" i="9" s="1"/>
  <c r="L16" i="4"/>
  <c r="M32" i="9" s="1"/>
  <c r="J16" i="4"/>
  <c r="Z15" i="4"/>
  <c r="AA31" i="9" s="1"/>
  <c r="Y15" i="4"/>
  <c r="Z31" i="9" s="1"/>
  <c r="X15" i="4"/>
  <c r="R15" i="4"/>
  <c r="S31" i="9" s="1"/>
  <c r="AE14" i="4"/>
  <c r="AF30" i="9" s="1"/>
  <c r="AC14" i="4"/>
  <c r="AD30" i="9" s="1"/>
  <c r="Y14" i="4"/>
  <c r="Z30" i="9" s="1"/>
  <c r="V14" i="4"/>
  <c r="W30" i="9" s="1"/>
  <c r="R14" i="4"/>
  <c r="S30" i="9" s="1"/>
  <c r="L14" i="4"/>
  <c r="M30" i="9" s="1"/>
  <c r="J14" i="4"/>
  <c r="Z13" i="4"/>
  <c r="AA29" i="9" s="1"/>
  <c r="Y13" i="4"/>
  <c r="Z29" i="9" s="1"/>
  <c r="X13" i="4"/>
  <c r="R13" i="4"/>
  <c r="S29" i="9" s="1"/>
  <c r="Z12" i="4"/>
  <c r="AA28" i="9" s="1"/>
  <c r="Y12" i="4"/>
  <c r="Z28" i="9" s="1"/>
  <c r="V12" i="4"/>
  <c r="W28" i="9" s="1"/>
  <c r="R12" i="4"/>
  <c r="S28" i="9" s="1"/>
  <c r="L12" i="4"/>
  <c r="M28" i="9" s="1"/>
  <c r="J12" i="4"/>
  <c r="Z11" i="4"/>
  <c r="AA27" i="9" s="1"/>
  <c r="Y11" i="4"/>
  <c r="Z27" i="9" s="1"/>
  <c r="X11" i="4"/>
  <c r="R11" i="4"/>
  <c r="S27" i="9" s="1"/>
  <c r="Y10" i="4"/>
  <c r="Z26" i="9" s="1"/>
  <c r="V10" i="4"/>
  <c r="W26" i="9" s="1"/>
  <c r="R10" i="4"/>
  <c r="S26" i="9" s="1"/>
  <c r="M10" i="4"/>
  <c r="N26" i="9" s="1"/>
  <c r="L10" i="4"/>
  <c r="M26" i="9" s="1"/>
  <c r="J10" i="4"/>
  <c r="Z17" i="3"/>
  <c r="AA57" i="9" s="1"/>
  <c r="Y17" i="3"/>
  <c r="Z57" i="9" s="1"/>
  <c r="X17" i="3"/>
  <c r="R17" i="3"/>
  <c r="S57" i="9" s="1"/>
  <c r="AE16" i="3"/>
  <c r="AF56" i="9" s="1"/>
  <c r="AC16" i="3"/>
  <c r="AD56" i="9" s="1"/>
  <c r="Z16" i="3"/>
  <c r="AA56" i="9" s="1"/>
  <c r="Y16" i="3"/>
  <c r="Z56" i="9" s="1"/>
  <c r="V16" i="3"/>
  <c r="W56" i="9" s="1"/>
  <c r="R16" i="3"/>
  <c r="S56" i="9" s="1"/>
  <c r="M16" i="3"/>
  <c r="N56" i="9" s="1"/>
  <c r="L16" i="3"/>
  <c r="M56" i="9" s="1"/>
  <c r="J16" i="3"/>
  <c r="Z15" i="3"/>
  <c r="AA55" i="9" s="1"/>
  <c r="Y15" i="3"/>
  <c r="Z55" i="9" s="1"/>
  <c r="X15" i="3"/>
  <c r="R15" i="3"/>
  <c r="S55" i="9" s="1"/>
  <c r="AE14" i="3"/>
  <c r="AF54" i="9" s="1"/>
  <c r="AC14" i="3"/>
  <c r="AD54" i="9" s="1"/>
  <c r="Y14" i="3"/>
  <c r="Z54" i="9" s="1"/>
  <c r="V14" i="3"/>
  <c r="W54" i="9" s="1"/>
  <c r="R14" i="3"/>
  <c r="S54" i="9" s="1"/>
  <c r="M14" i="3"/>
  <c r="N54" i="9" s="1"/>
  <c r="L14" i="3"/>
  <c r="M54" i="9" s="1"/>
  <c r="J14" i="3"/>
  <c r="Z13" i="3"/>
  <c r="AA53" i="9" s="1"/>
  <c r="Y13" i="3"/>
  <c r="Z53" i="9" s="1"/>
  <c r="X13" i="3"/>
  <c r="R13" i="3"/>
  <c r="S53" i="9" s="1"/>
  <c r="Z12" i="3"/>
  <c r="AA52" i="9" s="1"/>
  <c r="Y12" i="3"/>
  <c r="Z52" i="9" s="1"/>
  <c r="V12" i="3"/>
  <c r="W52" i="9" s="1"/>
  <c r="R12" i="3"/>
  <c r="S52" i="9" s="1"/>
  <c r="L12" i="3"/>
  <c r="M52" i="9" s="1"/>
  <c r="J12" i="3"/>
  <c r="Z11" i="3"/>
  <c r="AA51" i="9" s="1"/>
  <c r="Y11" i="3"/>
  <c r="Z51" i="9" s="1"/>
  <c r="X11" i="3"/>
  <c r="R11" i="3"/>
  <c r="S51" i="9" s="1"/>
  <c r="AE10" i="3"/>
  <c r="AF50" i="9" s="1"/>
  <c r="AC10" i="3"/>
  <c r="AD50" i="9" s="1"/>
  <c r="Y10" i="3"/>
  <c r="Z50" i="9" s="1"/>
  <c r="V10" i="3"/>
  <c r="W50" i="9" s="1"/>
  <c r="R10" i="3"/>
  <c r="S50" i="9" s="1"/>
  <c r="M10" i="3"/>
  <c r="N50" i="9" s="1"/>
  <c r="L10" i="3"/>
  <c r="M50" i="9" s="1"/>
  <c r="J10" i="3"/>
  <c r="Z17" i="2"/>
  <c r="Y17" i="2"/>
  <c r="X17" i="2"/>
  <c r="R17" i="2"/>
  <c r="AE16" i="2"/>
  <c r="AF24" i="9" s="1" a="1"/>
  <c r="AC16" i="2"/>
  <c r="AD24" i="9" s="1" a="1"/>
  <c r="Z16" i="2"/>
  <c r="Y16" i="2"/>
  <c r="Z24" i="9" s="1" a="1"/>
  <c r="V16" i="2"/>
  <c r="W24" i="9" s="1" a="1"/>
  <c r="R16" i="2"/>
  <c r="L16" i="2"/>
  <c r="M24" i="9" s="1" a="1"/>
  <c r="M25" i="9" s="1"/>
  <c r="J16" i="2"/>
  <c r="Z15" i="2"/>
  <c r="Y15" i="2"/>
  <c r="X15" i="2"/>
  <c r="AA15" i="2" s="1"/>
  <c r="R15" i="2"/>
  <c r="AE14" i="2"/>
  <c r="AF22" i="9" s="1" a="1"/>
  <c r="AC14" i="2"/>
  <c r="AD22" i="9" s="1" a="1"/>
  <c r="Y14" i="2"/>
  <c r="Z22" i="9" s="1" a="1"/>
  <c r="V14" i="2"/>
  <c r="W22" i="9" s="1" a="1"/>
  <c r="R14" i="2"/>
  <c r="S22" i="9" s="1" a="1"/>
  <c r="M14" i="2"/>
  <c r="N22" i="9" s="1" a="1"/>
  <c r="L14" i="2"/>
  <c r="M22" i="9" s="1" a="1"/>
  <c r="J14" i="2"/>
  <c r="Z13" i="2"/>
  <c r="Y13" i="2"/>
  <c r="X13" i="2"/>
  <c r="R13" i="2"/>
  <c r="AE12" i="2"/>
  <c r="AF20" i="9" s="1" a="1"/>
  <c r="AC12" i="2"/>
  <c r="AD20" i="9" s="1" a="1"/>
  <c r="Z12" i="2"/>
  <c r="Y12" i="2"/>
  <c r="Z20" i="9" s="1" a="1"/>
  <c r="V12" i="2"/>
  <c r="W20" i="9" s="1" a="1"/>
  <c r="R12" i="2"/>
  <c r="L12" i="2"/>
  <c r="M20" i="9" s="1" a="1"/>
  <c r="M20" i="9" s="1"/>
  <c r="J12" i="2"/>
  <c r="Z11" i="2"/>
  <c r="Y11" i="2"/>
  <c r="X11" i="2"/>
  <c r="AA11" i="2" s="1"/>
  <c r="R11" i="2"/>
  <c r="AE10" i="2"/>
  <c r="AF18" i="9" s="1" a="1"/>
  <c r="AC10" i="2"/>
  <c r="AD18" i="9" s="1" a="1"/>
  <c r="Y10" i="2"/>
  <c r="Z18" i="9" s="1" a="1"/>
  <c r="V10" i="2"/>
  <c r="W18" i="9" s="1" a="1"/>
  <c r="R10" i="2"/>
  <c r="Z10" i="2" s="1"/>
  <c r="AA18" i="9" s="1" a="1"/>
  <c r="L10" i="2"/>
  <c r="M18" i="9" s="1" a="1"/>
  <c r="J10" i="2"/>
  <c r="Z19" i="1"/>
  <c r="AA17" i="9" s="1"/>
  <c r="Y19" i="1"/>
  <c r="Z17" i="9" s="1"/>
  <c r="X19" i="1"/>
  <c r="R19" i="1"/>
  <c r="S17" i="9" s="1"/>
  <c r="AE18" i="1"/>
  <c r="AF16" i="9" s="1"/>
  <c r="AC18" i="1"/>
  <c r="AD16" i="9" s="1"/>
  <c r="Z18" i="1"/>
  <c r="AA16" i="9" s="1"/>
  <c r="Y18" i="1"/>
  <c r="Z16" i="9" s="1"/>
  <c r="V18" i="1"/>
  <c r="W16" i="9" s="1"/>
  <c r="R18" i="1"/>
  <c r="S16" i="9" s="1"/>
  <c r="L18" i="1"/>
  <c r="M16" i="9" s="1"/>
  <c r="J18" i="1"/>
  <c r="Z17" i="1"/>
  <c r="AA15" i="9" s="1"/>
  <c r="Y17" i="1"/>
  <c r="Z15" i="9" s="1"/>
  <c r="X17" i="1"/>
  <c r="R17" i="1"/>
  <c r="S15" i="9" s="1"/>
  <c r="AE16" i="1"/>
  <c r="AF14" i="9" s="1"/>
  <c r="AC16" i="1"/>
  <c r="AD14" i="9" s="1"/>
  <c r="Y16" i="1"/>
  <c r="Z14" i="9" s="1"/>
  <c r="V16" i="1"/>
  <c r="W14" i="9" s="1"/>
  <c r="R16" i="1"/>
  <c r="Z16" i="1" s="1"/>
  <c r="AA14" i="9" s="1"/>
  <c r="L16" i="1"/>
  <c r="M14" i="9" s="1"/>
  <c r="J16" i="1"/>
  <c r="Z15" i="1"/>
  <c r="AA13" i="9" s="1"/>
  <c r="Y15" i="1"/>
  <c r="Z13" i="9" s="1"/>
  <c r="X15" i="1"/>
  <c r="R15" i="1"/>
  <c r="S13" i="9" s="1"/>
  <c r="AE14" i="1"/>
  <c r="AF12" i="9" s="1"/>
  <c r="AC14" i="1"/>
  <c r="AD12" i="9" s="1"/>
  <c r="Z14" i="1"/>
  <c r="AA12" i="9" s="1"/>
  <c r="Y14" i="1"/>
  <c r="Z12" i="9" s="1"/>
  <c r="V14" i="1"/>
  <c r="W12" i="9" s="1"/>
  <c r="R14" i="1"/>
  <c r="S12" i="9" s="1"/>
  <c r="M14" i="1"/>
  <c r="N12" i="9" s="1"/>
  <c r="L14" i="1"/>
  <c r="M12" i="9" s="1"/>
  <c r="J14" i="1"/>
  <c r="Z13" i="1"/>
  <c r="AA11" i="9" s="1"/>
  <c r="Y13" i="1"/>
  <c r="Z11" i="9" s="1"/>
  <c r="X13" i="1"/>
  <c r="R13" i="1"/>
  <c r="AE12" i="1"/>
  <c r="AF10" i="9" s="1"/>
  <c r="AC12" i="1"/>
  <c r="AD10" i="9" s="1"/>
  <c r="Y12" i="1"/>
  <c r="Z10" i="9" s="1"/>
  <c r="V12" i="1"/>
  <c r="W10" i="9" s="1"/>
  <c r="R12" i="1"/>
  <c r="Z12" i="1" s="1"/>
  <c r="AA10" i="9" s="1"/>
  <c r="L12" i="1"/>
  <c r="J12" i="1"/>
  <c r="M12" i="1" s="1"/>
  <c r="N10" i="9" s="1"/>
  <c r="Z11" i="1"/>
  <c r="AA9" i="9" s="1"/>
  <c r="Y11" i="1"/>
  <c r="Z9" i="9" s="1"/>
  <c r="X11" i="1"/>
  <c r="R11" i="1"/>
  <c r="S9" i="9" s="1"/>
  <c r="AE10" i="1"/>
  <c r="AF8" i="9" s="1"/>
  <c r="AC10" i="1"/>
  <c r="AD8" i="9" s="1"/>
  <c r="Z10" i="1"/>
  <c r="AA8" i="9" s="1"/>
  <c r="Y10" i="1"/>
  <c r="Z8" i="9" s="1"/>
  <c r="V10" i="1"/>
  <c r="W8" i="9" s="1"/>
  <c r="R10" i="1"/>
  <c r="S8" i="9" s="1"/>
  <c r="M10" i="1"/>
  <c r="N8" i="9" s="1"/>
  <c r="L10" i="1"/>
  <c r="M8" i="9" s="1"/>
  <c r="J10" i="1"/>
  <c r="E45" i="9" l="1"/>
  <c r="L47" i="9"/>
  <c r="U49" i="9"/>
  <c r="AM47" i="9"/>
  <c r="E49" i="9"/>
  <c r="I44" i="9"/>
  <c r="C46" i="9"/>
  <c r="P47" i="9"/>
  <c r="V46" i="9"/>
  <c r="Z44" i="9" a="1"/>
  <c r="Q44" i="9"/>
  <c r="I46" i="9"/>
  <c r="G47" i="9"/>
  <c r="U47" i="9"/>
  <c r="AE10" i="6"/>
  <c r="AF44" i="9" s="1" a="1"/>
  <c r="J44" i="9"/>
  <c r="X11" i="6"/>
  <c r="AA11" i="6" s="1"/>
  <c r="AC12" i="6"/>
  <c r="AD46" i="9" s="1" a="1"/>
  <c r="M14" i="6"/>
  <c r="N48" i="9" s="1" a="1"/>
  <c r="N49" i="9" s="1"/>
  <c r="X15" i="6"/>
  <c r="AA15" i="6" s="1"/>
  <c r="AK46" i="9"/>
  <c r="G48" i="9"/>
  <c r="L48" i="9"/>
  <c r="AE12" i="6"/>
  <c r="AF46" i="9" s="1" a="1"/>
  <c r="AF47" i="9" s="1"/>
  <c r="AJ45" i="9"/>
  <c r="T48" i="9"/>
  <c r="X49" i="9"/>
  <c r="AN49" i="9"/>
  <c r="X13" i="6"/>
  <c r="AA13" i="6" s="1"/>
  <c r="R44" i="9"/>
  <c r="F46" i="9"/>
  <c r="H49" i="9"/>
  <c r="AC10" i="6"/>
  <c r="AD44" i="9" s="1" a="1"/>
  <c r="M12" i="6"/>
  <c r="N46" i="9" s="1" a="1"/>
  <c r="N46" i="9" s="1"/>
  <c r="AC14" i="6"/>
  <c r="AD48" i="9" s="1" a="1"/>
  <c r="AD49" i="9" s="1"/>
  <c r="T44" i="9"/>
  <c r="X47" i="9"/>
  <c r="F48" i="9"/>
  <c r="J48" i="9"/>
  <c r="P49" i="9"/>
  <c r="V48" i="9"/>
  <c r="AK49" i="9"/>
  <c r="AE14" i="6"/>
  <c r="AF48" i="9" s="1" a="1"/>
  <c r="AF48" i="9" s="1"/>
  <c r="AM48" i="9"/>
  <c r="Z46" i="9" a="1"/>
  <c r="Z46" i="9" s="1"/>
  <c r="H46" i="9"/>
  <c r="R48" i="9"/>
  <c r="K20" i="9" a="1"/>
  <c r="X12" i="2"/>
  <c r="Y29" i="9"/>
  <c r="AA13" i="4"/>
  <c r="AB29" i="9" s="1"/>
  <c r="N71" i="9"/>
  <c r="N70" i="9"/>
  <c r="K8" i="9"/>
  <c r="X10" i="1"/>
  <c r="AD19" i="9"/>
  <c r="AD18" i="9"/>
  <c r="AF21" i="9"/>
  <c r="AF20" i="9"/>
  <c r="N22" i="9"/>
  <c r="N23" i="9"/>
  <c r="W24" i="9"/>
  <c r="W25" i="9"/>
  <c r="AA17" i="2"/>
  <c r="K54" i="9"/>
  <c r="X14" i="3"/>
  <c r="Y27" i="9"/>
  <c r="AA11" i="4"/>
  <c r="K32" i="9"/>
  <c r="X16" i="4"/>
  <c r="AA11" i="5"/>
  <c r="AB37" i="9" s="1"/>
  <c r="Y37" i="9"/>
  <c r="K40" i="9"/>
  <c r="X14" i="5"/>
  <c r="AD47" i="9"/>
  <c r="AD46" i="9"/>
  <c r="Z67" i="9"/>
  <c r="Z66" i="9"/>
  <c r="Y15" i="9"/>
  <c r="AA17" i="1"/>
  <c r="AB15" i="9" s="1"/>
  <c r="AD21" i="9"/>
  <c r="AD20" i="9"/>
  <c r="AA15" i="1"/>
  <c r="AB13" i="9" s="1"/>
  <c r="Y13" i="9"/>
  <c r="X10" i="2"/>
  <c r="K18" i="9" a="1"/>
  <c r="AF19" i="9"/>
  <c r="AF18" i="9"/>
  <c r="M12" i="2"/>
  <c r="N20" i="9" s="1" a="1"/>
  <c r="Z25" i="9"/>
  <c r="Z24" i="9"/>
  <c r="K52" i="9"/>
  <c r="X12" i="3"/>
  <c r="Z45" i="9"/>
  <c r="Z44" i="9"/>
  <c r="K30" i="9"/>
  <c r="X14" i="4"/>
  <c r="M10" i="2"/>
  <c r="N18" i="9" s="1" a="1"/>
  <c r="W21" i="9"/>
  <c r="W20" i="9"/>
  <c r="AA13" i="2"/>
  <c r="Z23" i="9"/>
  <c r="Z22" i="9"/>
  <c r="K50" i="9"/>
  <c r="X10" i="3"/>
  <c r="M12" i="3"/>
  <c r="N52" i="9" s="1"/>
  <c r="Y55" i="9"/>
  <c r="AA15" i="3"/>
  <c r="AB55" i="9" s="1"/>
  <c r="K28" i="9"/>
  <c r="X12" i="4"/>
  <c r="AC12" i="4"/>
  <c r="AD28" i="9" s="1"/>
  <c r="AD45" i="9"/>
  <c r="AD44" i="9"/>
  <c r="K10" i="9"/>
  <c r="X12" i="1"/>
  <c r="Y11" i="9"/>
  <c r="AA13" i="1"/>
  <c r="AB11" i="9" s="1"/>
  <c r="W23" i="9"/>
  <c r="W22" i="9"/>
  <c r="Y57" i="9"/>
  <c r="AA17" i="3"/>
  <c r="AB57" i="9" s="1"/>
  <c r="N72" i="9"/>
  <c r="N73" i="9"/>
  <c r="AD25" i="9"/>
  <c r="AD24" i="9"/>
  <c r="Y33" i="9"/>
  <c r="AA17" i="4"/>
  <c r="AB33" i="9" s="1"/>
  <c r="K14" i="9"/>
  <c r="X16" i="1"/>
  <c r="Z20" i="9"/>
  <c r="Z21" i="9"/>
  <c r="AE12" i="4"/>
  <c r="AF28" i="9" s="1"/>
  <c r="M14" i="4"/>
  <c r="N30" i="9" s="1"/>
  <c r="K36" i="9"/>
  <c r="X10" i="5"/>
  <c r="AA15" i="5"/>
  <c r="AB41" i="9" s="1"/>
  <c r="Y41" i="9"/>
  <c r="K44" i="9" a="1"/>
  <c r="X10" i="6"/>
  <c r="Z49" i="9"/>
  <c r="Z48" i="9"/>
  <c r="W19" i="9"/>
  <c r="W18" i="9"/>
  <c r="AD22" i="9"/>
  <c r="AD23" i="9"/>
  <c r="AF25" i="9"/>
  <c r="AF24" i="9"/>
  <c r="Y53" i="9"/>
  <c r="AA13" i="3"/>
  <c r="K26" i="9"/>
  <c r="X10" i="4"/>
  <c r="AE10" i="4"/>
  <c r="AF26" i="9" s="1"/>
  <c r="M12" i="4"/>
  <c r="N28" i="9" s="1"/>
  <c r="Y31" i="9"/>
  <c r="AA15" i="4"/>
  <c r="AB31" i="9" s="1"/>
  <c r="N67" i="9"/>
  <c r="N66" i="9"/>
  <c r="K16" i="9"/>
  <c r="X18" i="1"/>
  <c r="M18" i="9"/>
  <c r="M19" i="9"/>
  <c r="N69" i="9"/>
  <c r="N68" i="9"/>
  <c r="AA11" i="1"/>
  <c r="AB9" i="9" s="1"/>
  <c r="Y9" i="9"/>
  <c r="M18" i="1"/>
  <c r="N16" i="9" s="1"/>
  <c r="AA19" i="9"/>
  <c r="AA18" i="9"/>
  <c r="K24" i="9" a="1"/>
  <c r="X16" i="2"/>
  <c r="K12" i="9"/>
  <c r="X14" i="1"/>
  <c r="M16" i="1"/>
  <c r="N14" i="9" s="1"/>
  <c r="AA19" i="1"/>
  <c r="AB17" i="9" s="1"/>
  <c r="Y17" i="9"/>
  <c r="Z18" i="9"/>
  <c r="Z19" i="9"/>
  <c r="K22" i="9" a="1"/>
  <c r="X14" i="2"/>
  <c r="AF23" i="9"/>
  <c r="AF22" i="9"/>
  <c r="M16" i="2"/>
  <c r="N24" i="9" s="1" a="1"/>
  <c r="Y51" i="9"/>
  <c r="AA11" i="3"/>
  <c r="AB51" i="9" s="1"/>
  <c r="K56" i="9"/>
  <c r="X16" i="3"/>
  <c r="M10" i="5"/>
  <c r="N36" i="9" s="1"/>
  <c r="M10" i="6"/>
  <c r="N44" i="9" s="1" a="1"/>
  <c r="W47" i="9"/>
  <c r="W46" i="9"/>
  <c r="K47" i="9"/>
  <c r="K46" i="9"/>
  <c r="K66" i="9"/>
  <c r="K67" i="9"/>
  <c r="AF69" i="9"/>
  <c r="AF68" i="9"/>
  <c r="K70" i="9"/>
  <c r="K71" i="9"/>
  <c r="W73" i="9"/>
  <c r="W72" i="9"/>
  <c r="X21" i="9"/>
  <c r="X20" i="9"/>
  <c r="I23" i="9"/>
  <c r="I22" i="9"/>
  <c r="W45" i="9"/>
  <c r="W44" i="9"/>
  <c r="AF44" i="9"/>
  <c r="AF45" i="9"/>
  <c r="W49" i="9"/>
  <c r="W48" i="9"/>
  <c r="W69" i="9"/>
  <c r="W68" i="9"/>
  <c r="AF73" i="9"/>
  <c r="AF72" i="9"/>
  <c r="M23" i="9"/>
  <c r="M22" i="9"/>
  <c r="M47" i="9"/>
  <c r="M46" i="9"/>
  <c r="X14" i="6"/>
  <c r="X12" i="7"/>
  <c r="X16" i="7"/>
  <c r="M67" i="9"/>
  <c r="M66" i="9"/>
  <c r="X12" i="8"/>
  <c r="M70" i="9"/>
  <c r="M71" i="9"/>
  <c r="X16" i="8"/>
  <c r="E19" i="9"/>
  <c r="U19" i="9"/>
  <c r="F21" i="9"/>
  <c r="I21" i="9"/>
  <c r="AN21" i="9"/>
  <c r="AN20" i="9"/>
  <c r="Q23" i="9"/>
  <c r="Q22" i="9"/>
  <c r="R25" i="9"/>
  <c r="R24" i="9"/>
  <c r="AD67" i="9"/>
  <c r="AD66" i="9"/>
  <c r="Z68" i="9"/>
  <c r="Z69" i="9"/>
  <c r="AD71" i="9"/>
  <c r="AD70" i="9"/>
  <c r="Z73" i="9"/>
  <c r="Z72" i="9"/>
  <c r="F18" i="9"/>
  <c r="S18" i="9" a="1"/>
  <c r="V18" i="9"/>
  <c r="G20" i="9"/>
  <c r="B25" i="9"/>
  <c r="B24" i="9"/>
  <c r="AA20" i="9" a="1"/>
  <c r="S22" i="9"/>
  <c r="S23" i="9"/>
  <c r="AA24" i="9" a="1"/>
  <c r="AA19" i="4"/>
  <c r="AA13" i="5"/>
  <c r="AB39" i="9" s="1"/>
  <c r="AA17" i="5"/>
  <c r="AB43" i="9" s="1"/>
  <c r="AA44" i="9" a="1"/>
  <c r="S47" i="9"/>
  <c r="S46" i="9"/>
  <c r="AA48" i="9" a="1"/>
  <c r="AA11" i="7"/>
  <c r="AB59" i="9" s="1"/>
  <c r="AA15" i="7"/>
  <c r="AB63" i="9" s="1"/>
  <c r="S66" i="9"/>
  <c r="S67" i="9"/>
  <c r="AA68" i="9" a="1"/>
  <c r="S70" i="9"/>
  <c r="S71" i="9"/>
  <c r="AA72" i="9" a="1"/>
  <c r="P21" i="9"/>
  <c r="P20" i="9"/>
  <c r="M24" i="9"/>
  <c r="X25" i="9"/>
  <c r="X24" i="9"/>
  <c r="D45" i="9"/>
  <c r="D44" i="9"/>
  <c r="AF71" i="9"/>
  <c r="AF70" i="9"/>
  <c r="K72" i="9"/>
  <c r="K73" i="9"/>
  <c r="X17" i="8"/>
  <c r="AA17" i="8" s="1"/>
  <c r="D18" i="9"/>
  <c r="L18" i="9"/>
  <c r="T18" i="9"/>
  <c r="AJ18" i="9"/>
  <c r="E20" i="9"/>
  <c r="Q20" i="9"/>
  <c r="K48" i="9"/>
  <c r="K49" i="9"/>
  <c r="W67" i="9"/>
  <c r="W66" i="9"/>
  <c r="AF66" i="9"/>
  <c r="AF67" i="9"/>
  <c r="K69" i="9"/>
  <c r="K68" i="9"/>
  <c r="W71" i="9"/>
  <c r="W70" i="9"/>
  <c r="X18" i="4"/>
  <c r="X12" i="5"/>
  <c r="X16" i="5"/>
  <c r="M45" i="9"/>
  <c r="M44" i="9"/>
  <c r="X12" i="6"/>
  <c r="M49" i="9"/>
  <c r="M48" i="9"/>
  <c r="X10" i="7"/>
  <c r="X14" i="7"/>
  <c r="X10" i="8"/>
  <c r="M69" i="9"/>
  <c r="M68" i="9"/>
  <c r="X14" i="8"/>
  <c r="M73" i="9"/>
  <c r="M72" i="9"/>
  <c r="H25" i="9"/>
  <c r="H24" i="9"/>
  <c r="AD69" i="9"/>
  <c r="AD68" i="9"/>
  <c r="Z70" i="9"/>
  <c r="Z71" i="9"/>
  <c r="AD72" i="9"/>
  <c r="AD73" i="9"/>
  <c r="S10" i="9"/>
  <c r="S14" i="9"/>
  <c r="G23" i="9"/>
  <c r="G22" i="9"/>
  <c r="AM23" i="9"/>
  <c r="AM22" i="9"/>
  <c r="AN25" i="9"/>
  <c r="AN24" i="9"/>
  <c r="S20" i="9" a="1"/>
  <c r="Z14" i="2"/>
  <c r="AA22" i="9" s="1" a="1"/>
  <c r="S24" i="9" a="1"/>
  <c r="Z10" i="3"/>
  <c r="AA50" i="9" s="1"/>
  <c r="Z14" i="3"/>
  <c r="AA54" i="9" s="1"/>
  <c r="Z10" i="4"/>
  <c r="AA26" i="9" s="1"/>
  <c r="Z14" i="4"/>
  <c r="AA30" i="9" s="1"/>
  <c r="Z18" i="4"/>
  <c r="AA34" i="9" s="1"/>
  <c r="Z12" i="5"/>
  <c r="AA38" i="9" s="1"/>
  <c r="Z16" i="5"/>
  <c r="AA42" i="9" s="1"/>
  <c r="S44" i="9" a="1"/>
  <c r="Z12" i="6"/>
  <c r="AA46" i="9" s="1" a="1"/>
  <c r="S48" i="9" a="1"/>
  <c r="Z10" i="7"/>
  <c r="AA58" i="9" s="1"/>
  <c r="AA13" i="7"/>
  <c r="AB61" i="9" s="1"/>
  <c r="Z14" i="7"/>
  <c r="AA62" i="9" s="1"/>
  <c r="AA17" i="7"/>
  <c r="AB65" i="9" s="1"/>
  <c r="Z10" i="8"/>
  <c r="AA66" i="9" s="1" a="1"/>
  <c r="S68" i="9" a="1"/>
  <c r="Z14" i="8"/>
  <c r="AA70" i="9" s="1" a="1"/>
  <c r="S72" i="9" a="1"/>
  <c r="M21" i="9"/>
  <c r="O23" i="9"/>
  <c r="O22" i="9"/>
  <c r="J25" i="9"/>
  <c r="J24" i="9"/>
  <c r="P25" i="9"/>
  <c r="P24" i="9"/>
  <c r="J21" i="9"/>
  <c r="AI23" i="9"/>
  <c r="D25" i="9"/>
  <c r="F44" i="9"/>
  <c r="H45" i="9"/>
  <c r="P45" i="9"/>
  <c r="V44" i="9"/>
  <c r="X45" i="9"/>
  <c r="AN45" i="9"/>
  <c r="D47" i="9"/>
  <c r="O46" i="9"/>
  <c r="R46" i="9"/>
  <c r="R47" i="9"/>
  <c r="AK69" i="9"/>
  <c r="AK68" i="9"/>
  <c r="F71" i="9"/>
  <c r="F70" i="9"/>
  <c r="C48" i="9"/>
  <c r="C49" i="9"/>
  <c r="G73" i="9"/>
  <c r="G72" i="9"/>
  <c r="G44" i="9"/>
  <c r="O44" i="9"/>
  <c r="AM44" i="9"/>
  <c r="T47" i="9"/>
  <c r="T46" i="9"/>
  <c r="AI46" i="9"/>
  <c r="D48" i="9"/>
  <c r="D66" i="9"/>
  <c r="L66" i="9"/>
  <c r="AJ67" i="9"/>
  <c r="AJ66" i="9"/>
  <c r="E69" i="9"/>
  <c r="E68" i="9"/>
  <c r="U69" i="9"/>
  <c r="U68" i="9"/>
  <c r="O73" i="9"/>
  <c r="O72" i="9"/>
  <c r="O20" i="9"/>
  <c r="AM20" i="9"/>
  <c r="H22" i="9"/>
  <c r="P22" i="9"/>
  <c r="I24" i="9"/>
  <c r="Q24" i="9"/>
  <c r="Q49" i="9"/>
  <c r="V71" i="9"/>
  <c r="V70" i="9"/>
  <c r="AN47" i="9"/>
  <c r="AI48" i="9"/>
  <c r="AI49" i="9"/>
  <c r="T67" i="9"/>
  <c r="T66" i="9"/>
  <c r="J46" i="9"/>
  <c r="I49" i="9"/>
  <c r="AJ48" i="9"/>
  <c r="I67" i="9"/>
  <c r="C67" i="9"/>
  <c r="AI67" i="9"/>
  <c r="D69" i="9"/>
  <c r="L69" i="9"/>
  <c r="T69" i="9"/>
  <c r="AJ69" i="9"/>
  <c r="E71" i="9"/>
  <c r="U71" i="9"/>
  <c r="AK71" i="9"/>
  <c r="F73" i="9"/>
  <c r="V73" i="9"/>
  <c r="AM72" i="9"/>
  <c r="AJ46" i="9"/>
  <c r="U66" i="9"/>
  <c r="AK66" i="9"/>
  <c r="F68" i="9"/>
  <c r="V68" i="9"/>
  <c r="G70" i="9"/>
  <c r="O70" i="9"/>
  <c r="AM70" i="9"/>
  <c r="H72" i="9"/>
  <c r="P72" i="9"/>
  <c r="X72" i="9"/>
  <c r="AN72" i="9"/>
  <c r="N48" i="9" l="1"/>
  <c r="N47" i="9"/>
  <c r="AD48" i="9"/>
  <c r="AF49" i="9"/>
  <c r="AF46" i="9"/>
  <c r="Z47" i="9"/>
  <c r="AA44" i="9"/>
  <c r="AA45" i="9"/>
  <c r="Y64" i="9"/>
  <c r="AA16" i="7"/>
  <c r="AB64" i="9" s="1"/>
  <c r="Y44" i="9" a="1"/>
  <c r="AA10" i="6"/>
  <c r="AB44" i="9" s="1" a="1"/>
  <c r="Y52" i="9"/>
  <c r="AA12" i="3"/>
  <c r="AB52" i="9" s="1"/>
  <c r="Y18" i="9" a="1"/>
  <c r="AB10" i="2"/>
  <c r="AA10" i="2"/>
  <c r="AB18" i="9" s="1" a="1"/>
  <c r="Y70" i="9" a="1"/>
  <c r="AB14" i="8"/>
  <c r="AA14" i="8"/>
  <c r="AB70" i="9" s="1" a="1"/>
  <c r="Y46" i="9" a="1"/>
  <c r="AA12" i="6"/>
  <c r="AB46" i="9" s="1" a="1"/>
  <c r="Y60" i="9"/>
  <c r="AB12" i="7"/>
  <c r="AA12" i="7"/>
  <c r="AB60" i="9" s="1"/>
  <c r="Y24" i="9" a="1"/>
  <c r="AA16" i="2"/>
  <c r="AB24" i="9" s="1" a="1"/>
  <c r="K44" i="9"/>
  <c r="K45" i="9"/>
  <c r="N19" i="9"/>
  <c r="N18" i="9"/>
  <c r="AB27" i="9"/>
  <c r="AC10" i="4"/>
  <c r="AD26" i="9" s="1"/>
  <c r="AA69" i="9"/>
  <c r="AA68" i="9"/>
  <c r="Y10" i="9"/>
  <c r="AA12" i="1"/>
  <c r="AB10" i="9" s="1"/>
  <c r="S72" i="9"/>
  <c r="S73" i="9"/>
  <c r="S48" i="9"/>
  <c r="S49" i="9"/>
  <c r="Y72" i="9" a="1"/>
  <c r="AA16" i="8"/>
  <c r="AB72" i="9" s="1" a="1"/>
  <c r="Y48" i="9" a="1"/>
  <c r="AA14" i="6"/>
  <c r="AB48" i="9" s="1" a="1"/>
  <c r="K25" i="9"/>
  <c r="K24" i="9"/>
  <c r="Y14" i="9"/>
  <c r="AA16" i="1"/>
  <c r="AB14" i="9" s="1"/>
  <c r="Y50" i="9"/>
  <c r="AA10" i="3"/>
  <c r="AB50" i="9" s="1"/>
  <c r="Y30" i="9"/>
  <c r="AA14" i="4"/>
  <c r="AB30" i="9" s="1"/>
  <c r="N25" i="9"/>
  <c r="N24" i="9"/>
  <c r="Y40" i="9"/>
  <c r="AA14" i="5"/>
  <c r="AB40" i="9" s="1"/>
  <c r="AB18" i="1"/>
  <c r="Y16" i="9"/>
  <c r="AA18" i="1"/>
  <c r="AB16" i="9" s="1"/>
  <c r="Y26" i="9"/>
  <c r="AA10" i="4"/>
  <c r="AB26" i="9" s="1"/>
  <c r="Y36" i="9"/>
  <c r="AA10" i="5"/>
  <c r="AB36" i="9" s="1"/>
  <c r="N20" i="9"/>
  <c r="N21" i="9"/>
  <c r="AB35" i="9"/>
  <c r="AE18" i="4"/>
  <c r="AF34" i="9" s="1"/>
  <c r="AC18" i="4"/>
  <c r="AD34" i="9" s="1"/>
  <c r="S69" i="9"/>
  <c r="S68" i="9"/>
  <c r="Y66" i="9" a="1"/>
  <c r="AA10" i="8"/>
  <c r="AB66" i="9" s="1" a="1"/>
  <c r="AA22" i="9"/>
  <c r="AA23" i="9"/>
  <c r="AA72" i="9"/>
  <c r="AA73" i="9"/>
  <c r="N45" i="9"/>
  <c r="N44" i="9"/>
  <c r="Y12" i="9"/>
  <c r="AA14" i="1"/>
  <c r="AB12" i="9" s="1"/>
  <c r="Y28" i="9"/>
  <c r="AB12" i="4"/>
  <c r="AA12" i="4"/>
  <c r="AB28" i="9" s="1"/>
  <c r="AA47" i="9"/>
  <c r="AA46" i="9"/>
  <c r="S44" i="9"/>
  <c r="S45" i="9"/>
  <c r="Y42" i="9"/>
  <c r="AA16" i="5"/>
  <c r="AB42" i="9" s="1"/>
  <c r="AA66" i="9"/>
  <c r="AA67" i="9"/>
  <c r="Y22" i="9" a="1"/>
  <c r="AA14" i="2"/>
  <c r="AB22" i="9" s="1" a="1"/>
  <c r="AB53" i="9"/>
  <c r="AE12" i="3"/>
  <c r="AF52" i="9" s="1"/>
  <c r="AC12" i="3"/>
  <c r="AD52" i="9" s="1"/>
  <c r="Y8" i="9"/>
  <c r="AA10" i="1"/>
  <c r="AB8" i="9" s="1"/>
  <c r="Y20" i="9" a="1"/>
  <c r="AB12" i="2"/>
  <c r="AA12" i="2"/>
  <c r="AB20" i="9" s="1" a="1"/>
  <c r="AA70" i="9"/>
  <c r="AA71" i="9"/>
  <c r="Y54" i="9"/>
  <c r="AA14" i="3"/>
  <c r="AB54" i="9" s="1"/>
  <c r="S25" i="9"/>
  <c r="S24" i="9"/>
  <c r="AA25" i="9"/>
  <c r="AA24" i="9"/>
  <c r="Y62" i="9"/>
  <c r="AA14" i="7"/>
  <c r="AB62" i="9" s="1"/>
  <c r="Y38" i="9"/>
  <c r="AA12" i="5"/>
  <c r="AB38" i="9" s="1"/>
  <c r="AA48" i="9"/>
  <c r="AA49" i="9"/>
  <c r="S19" i="9"/>
  <c r="S18" i="9"/>
  <c r="Y68" i="9" a="1"/>
  <c r="AB12" i="8"/>
  <c r="AA12" i="8"/>
  <c r="AB68" i="9" s="1" a="1"/>
  <c r="S21" i="9"/>
  <c r="S20" i="9"/>
  <c r="Y58" i="9"/>
  <c r="AB10" i="7"/>
  <c r="AA10" i="7"/>
  <c r="AB58" i="9" s="1"/>
  <c r="Y34" i="9"/>
  <c r="AB18" i="4"/>
  <c r="AA18" i="4"/>
  <c r="AB34" i="9" s="1"/>
  <c r="AA21" i="9"/>
  <c r="AA20" i="9"/>
  <c r="Y56" i="9"/>
  <c r="AB16" i="3"/>
  <c r="AA16" i="3"/>
  <c r="AB56" i="9" s="1"/>
  <c r="K22" i="9"/>
  <c r="K23" i="9"/>
  <c r="K19" i="9"/>
  <c r="K18" i="9"/>
  <c r="Y32" i="9"/>
  <c r="AA16" i="4"/>
  <c r="AB32" i="9" s="1"/>
  <c r="K21" i="9"/>
  <c r="K20" i="9"/>
  <c r="AB14" i="6" l="1"/>
  <c r="AB45" i="9"/>
  <c r="AB44" i="9"/>
  <c r="Y68" i="9"/>
  <c r="Y69" i="9"/>
  <c r="AB14" i="3"/>
  <c r="AB10" i="5"/>
  <c r="AB49" i="9"/>
  <c r="AB48" i="9"/>
  <c r="Y71" i="9"/>
  <c r="Y70" i="9"/>
  <c r="AB10" i="6"/>
  <c r="AD18" i="1"/>
  <c r="AC16" i="9"/>
  <c r="Y25" i="9"/>
  <c r="Y24" i="9"/>
  <c r="AC70" i="9" a="1"/>
  <c r="AD14" i="8"/>
  <c r="AB14" i="7"/>
  <c r="AB10" i="1"/>
  <c r="AB14" i="5"/>
  <c r="AB10" i="3"/>
  <c r="AC48" i="9" a="1"/>
  <c r="AD14" i="6"/>
  <c r="AC60" i="9"/>
  <c r="AD12" i="7"/>
  <c r="AB19" i="9"/>
  <c r="AB18" i="9"/>
  <c r="Y45" i="9"/>
  <c r="Y44" i="9"/>
  <c r="Y23" i="9"/>
  <c r="Y22" i="9"/>
  <c r="AC28" i="9"/>
  <c r="AD12" i="4"/>
  <c r="AD10" i="2"/>
  <c r="AC18" i="9" a="1"/>
  <c r="AB16" i="5"/>
  <c r="AB10" i="4"/>
  <c r="AB72" i="9"/>
  <c r="AB73" i="9"/>
  <c r="AB12" i="1"/>
  <c r="AB47" i="9"/>
  <c r="AB46" i="9"/>
  <c r="Y19" i="9"/>
  <c r="Y18" i="9"/>
  <c r="AB16" i="7"/>
  <c r="AC68" i="9" a="1"/>
  <c r="AD12" i="8"/>
  <c r="Y66" i="9"/>
  <c r="Y67" i="9"/>
  <c r="Y48" i="9"/>
  <c r="Y49" i="9"/>
  <c r="AB16" i="4"/>
  <c r="AB21" i="9"/>
  <c r="AB20" i="9"/>
  <c r="AB16" i="1"/>
  <c r="AB16" i="8"/>
  <c r="AB12" i="6"/>
  <c r="AC34" i="9"/>
  <c r="AD18" i="4"/>
  <c r="AC56" i="9"/>
  <c r="AD16" i="3"/>
  <c r="AC20" i="9" a="1"/>
  <c r="AD12" i="2"/>
  <c r="AB67" i="9"/>
  <c r="AB66" i="9"/>
  <c r="Y73" i="9"/>
  <c r="Y72" i="9"/>
  <c r="AB24" i="9"/>
  <c r="AB25" i="9"/>
  <c r="Y46" i="9"/>
  <c r="Y47" i="9"/>
  <c r="AB12" i="3"/>
  <c r="AC58" i="9"/>
  <c r="AD10" i="7"/>
  <c r="AB23" i="9"/>
  <c r="AB22" i="9"/>
  <c r="AB68" i="9"/>
  <c r="AB69" i="9"/>
  <c r="AB12" i="5"/>
  <c r="Y21" i="9"/>
  <c r="Y20" i="9"/>
  <c r="AB14" i="2"/>
  <c r="AB14" i="1"/>
  <c r="AB10" i="8"/>
  <c r="AB14" i="4"/>
  <c r="AB16" i="2"/>
  <c r="AB71" i="9"/>
  <c r="AB70" i="9"/>
  <c r="AC69" i="9" l="1"/>
  <c r="AC68" i="9"/>
  <c r="AC49" i="9"/>
  <c r="AC48" i="9"/>
  <c r="AC36" i="9"/>
  <c r="AD10" i="5"/>
  <c r="AC52" i="9"/>
  <c r="AD12" i="3"/>
  <c r="AC38" i="9"/>
  <c r="AD12" i="5"/>
  <c r="AC20" i="9"/>
  <c r="AC21" i="9"/>
  <c r="AC30" i="9"/>
  <c r="AD14" i="4"/>
  <c r="AE56" i="9"/>
  <c r="AF16" i="3"/>
  <c r="AC64" i="9"/>
  <c r="AD16" i="7"/>
  <c r="AC26" i="9"/>
  <c r="AD10" i="4"/>
  <c r="AC50" i="9"/>
  <c r="AD10" i="3"/>
  <c r="AC54" i="9"/>
  <c r="AD14" i="3"/>
  <c r="AE68" i="9" a="1"/>
  <c r="AF12" i="8"/>
  <c r="AC32" i="9"/>
  <c r="AD16" i="4"/>
  <c r="AC42" i="9"/>
  <c r="AD16" i="5"/>
  <c r="AC40" i="9"/>
  <c r="AD14" i="5"/>
  <c r="AE16" i="9"/>
  <c r="AF18" i="1"/>
  <c r="AC72" i="9" a="1"/>
  <c r="AD16" i="8"/>
  <c r="AE20" i="9" a="1"/>
  <c r="AF12" i="2"/>
  <c r="AE48" i="9" a="1"/>
  <c r="AF14" i="6"/>
  <c r="AD14" i="1"/>
  <c r="AC12" i="9"/>
  <c r="AF18" i="4"/>
  <c r="AE34" i="9"/>
  <c r="AD10" i="1"/>
  <c r="AC8" i="9"/>
  <c r="AC44" i="9" a="1"/>
  <c r="AD10" i="6"/>
  <c r="AC70" i="9"/>
  <c r="AC71" i="9"/>
  <c r="AC24" i="9" a="1"/>
  <c r="AD16" i="2"/>
  <c r="AC22" i="9" a="1"/>
  <c r="AD14" i="2"/>
  <c r="AC62" i="9"/>
  <c r="AD14" i="7"/>
  <c r="AD12" i="1"/>
  <c r="AC10" i="9"/>
  <c r="AD16" i="1"/>
  <c r="AC14" i="9"/>
  <c r="AC66" i="9" a="1"/>
  <c r="AD10" i="8"/>
  <c r="AC18" i="9"/>
  <c r="AC19" i="9"/>
  <c r="AE58" i="9"/>
  <c r="AF10" i="7"/>
  <c r="AE18" i="9" a="1"/>
  <c r="AF10" i="2"/>
  <c r="AC46" i="9" a="1"/>
  <c r="AD12" i="6"/>
  <c r="AE28" i="9"/>
  <c r="AF12" i="4"/>
  <c r="AE60" i="9"/>
  <c r="AF12" i="7"/>
  <c r="AE70" i="9" a="1"/>
  <c r="AF14" i="8"/>
  <c r="AG48" i="9" l="1" a="1"/>
  <c r="AG14" i="6"/>
  <c r="AH48" i="9" s="1" a="1"/>
  <c r="AE40" i="9"/>
  <c r="AF14" i="5"/>
  <c r="AE54" i="9"/>
  <c r="AF14" i="3"/>
  <c r="AG56" i="9"/>
  <c r="AG16" i="3"/>
  <c r="AH56" i="9" s="1"/>
  <c r="AE52" i="9"/>
  <c r="AF12" i="3"/>
  <c r="AG60" i="9"/>
  <c r="AG12" i="7"/>
  <c r="AH60" i="9" s="1"/>
  <c r="AC45" i="9"/>
  <c r="AC44" i="9"/>
  <c r="AG20" i="9" a="1"/>
  <c r="AG12" i="2"/>
  <c r="AH20" i="9" s="1" a="1"/>
  <c r="AE42" i="9"/>
  <c r="AF16" i="5"/>
  <c r="AE50" i="9"/>
  <c r="AF10" i="3"/>
  <c r="AE30" i="9"/>
  <c r="AF14" i="4"/>
  <c r="AE36" i="9"/>
  <c r="AF10" i="5"/>
  <c r="AG28" i="9"/>
  <c r="AG12" i="4"/>
  <c r="AH28" i="9" s="1"/>
  <c r="AE62" i="9"/>
  <c r="AF14" i="7"/>
  <c r="AE44" i="9" a="1"/>
  <c r="AF10" i="6"/>
  <c r="AE49" i="9"/>
  <c r="AE48" i="9"/>
  <c r="AE46" i="9" a="1"/>
  <c r="AF12" i="6"/>
  <c r="AE66" i="9" a="1"/>
  <c r="AF10" i="8"/>
  <c r="AF14" i="2"/>
  <c r="AE22" i="9" a="1"/>
  <c r="AC47" i="9"/>
  <c r="AC46" i="9"/>
  <c r="AC67" i="9"/>
  <c r="AC66" i="9"/>
  <c r="AC23" i="9"/>
  <c r="AC22" i="9"/>
  <c r="AE8" i="9"/>
  <c r="AF10" i="1"/>
  <c r="AE21" i="9"/>
  <c r="AE20" i="9"/>
  <c r="AG70" i="9" a="1"/>
  <c r="AG14" i="8"/>
  <c r="AH70" i="9" s="1" a="1"/>
  <c r="AG18" i="9" a="1"/>
  <c r="AG10" i="2"/>
  <c r="AH18" i="9" s="1" a="1"/>
  <c r="AE24" i="9" a="1"/>
  <c r="AF16" i="2"/>
  <c r="AE72" i="9" a="1"/>
  <c r="AF16" i="8"/>
  <c r="AE32" i="9"/>
  <c r="AF16" i="4"/>
  <c r="AE26" i="9"/>
  <c r="AF10" i="4"/>
  <c r="AE19" i="9"/>
  <c r="AE18" i="9"/>
  <c r="AF16" i="1"/>
  <c r="AE14" i="9"/>
  <c r="AC25" i="9"/>
  <c r="AC24" i="9"/>
  <c r="AG34" i="9"/>
  <c r="AG18" i="4"/>
  <c r="AH34" i="9" s="1"/>
  <c r="AC73" i="9"/>
  <c r="AC72" i="9"/>
  <c r="AG58" i="9"/>
  <c r="AG10" i="7"/>
  <c r="AH58" i="9" s="1"/>
  <c r="AG68" i="9" a="1"/>
  <c r="AG12" i="8"/>
  <c r="AH68" i="9" s="1" a="1"/>
  <c r="AE64" i="9"/>
  <c r="AF16" i="7"/>
  <c r="AE38" i="9"/>
  <c r="AF12" i="5"/>
  <c r="AE71" i="9"/>
  <c r="AE70" i="9"/>
  <c r="AG16" i="9"/>
  <c r="AG18" i="1"/>
  <c r="AH16" i="9" s="1"/>
  <c r="AF12" i="1"/>
  <c r="AE10" i="9"/>
  <c r="AE12" i="9"/>
  <c r="AF14" i="1"/>
  <c r="AE69" i="9"/>
  <c r="AE68" i="9"/>
  <c r="AG36" i="9" l="1"/>
  <c r="AG10" i="5"/>
  <c r="AH36" i="9" s="1"/>
  <c r="AH20" i="9"/>
  <c r="AH21" i="9"/>
  <c r="AG14" i="9"/>
  <c r="AG16" i="1"/>
  <c r="AH14" i="9" s="1"/>
  <c r="AE73" i="9"/>
  <c r="AE72" i="9"/>
  <c r="AG21" i="9"/>
  <c r="AG20" i="9"/>
  <c r="AG72" i="9" a="1"/>
  <c r="AG16" i="8"/>
  <c r="AH72" i="9" s="1" a="1"/>
  <c r="AG38" i="9"/>
  <c r="AG12" i="5"/>
  <c r="AH38" i="9" s="1"/>
  <c r="AG8" i="9"/>
  <c r="AG10" i="1"/>
  <c r="AH8" i="9" s="1"/>
  <c r="AE23" i="9"/>
  <c r="AE22" i="9"/>
  <c r="AG30" i="9"/>
  <c r="AG14" i="4"/>
  <c r="AH30" i="9" s="1"/>
  <c r="AG54" i="9"/>
  <c r="AG14" i="3"/>
  <c r="AH54" i="9" s="1"/>
  <c r="AG12" i="9"/>
  <c r="AG14" i="1"/>
  <c r="AH12" i="9" s="1"/>
  <c r="AG24" i="9" a="1"/>
  <c r="AG16" i="2"/>
  <c r="AH24" i="9" s="1" a="1"/>
  <c r="AG44" i="9" a="1"/>
  <c r="AG10" i="6"/>
  <c r="AH44" i="9" s="1" a="1"/>
  <c r="AE24" i="9"/>
  <c r="AE25" i="9"/>
  <c r="AG22" i="9" a="1"/>
  <c r="AG14" i="2"/>
  <c r="AH22" i="9" s="1" a="1"/>
  <c r="AE45" i="9"/>
  <c r="AE44" i="9"/>
  <c r="AG26" i="9"/>
  <c r="AG10" i="4"/>
  <c r="AH26" i="9" s="1"/>
  <c r="AH18" i="9"/>
  <c r="AH19" i="9"/>
  <c r="AG62" i="9"/>
  <c r="AG14" i="7"/>
  <c r="AH62" i="9" s="1"/>
  <c r="AG40" i="9"/>
  <c r="AG14" i="5"/>
  <c r="AH40" i="9" s="1"/>
  <c r="AG66" i="9" a="1"/>
  <c r="AG10" i="8"/>
  <c r="AH66" i="9" s="1" a="1"/>
  <c r="AG50" i="9"/>
  <c r="AG10" i="3"/>
  <c r="AH50" i="9" s="1"/>
  <c r="AG10" i="9"/>
  <c r="AG12" i="1"/>
  <c r="AH10" i="9" s="1"/>
  <c r="AG19" i="9"/>
  <c r="AG18" i="9"/>
  <c r="AE67" i="9"/>
  <c r="AE66" i="9"/>
  <c r="AG32" i="9"/>
  <c r="AG16" i="4"/>
  <c r="AH32" i="9" s="1"/>
  <c r="AH70" i="9"/>
  <c r="AH71" i="9"/>
  <c r="AG52" i="9"/>
  <c r="AG12" i="3"/>
  <c r="AH52" i="9" s="1"/>
  <c r="AH49" i="9"/>
  <c r="AH48" i="9"/>
  <c r="AG64" i="9"/>
  <c r="AG16" i="7"/>
  <c r="AH64" i="9" s="1"/>
  <c r="AH68" i="9"/>
  <c r="AH69" i="9"/>
  <c r="AG46" i="9" a="1"/>
  <c r="AG12" i="6"/>
  <c r="AH46" i="9" s="1" a="1"/>
  <c r="AG42" i="9"/>
  <c r="AG16" i="5"/>
  <c r="AH42" i="9" s="1"/>
  <c r="AG68" i="9"/>
  <c r="AG69" i="9"/>
  <c r="AG71" i="9"/>
  <c r="AG70" i="9"/>
  <c r="AE47" i="9"/>
  <c r="AE46" i="9"/>
  <c r="AG48" i="9"/>
  <c r="AG49" i="9"/>
  <c r="AG23" i="9" l="1"/>
  <c r="AG22" i="9"/>
  <c r="AH73" i="9"/>
  <c r="AH72" i="9"/>
  <c r="AH23" i="9"/>
  <c r="AH22" i="9"/>
  <c r="AH45" i="9"/>
  <c r="AH44" i="9"/>
  <c r="AG66" i="9"/>
  <c r="AG67" i="9"/>
  <c r="AG45" i="9"/>
  <c r="AG44" i="9"/>
  <c r="AG73" i="9"/>
  <c r="AG72" i="9"/>
  <c r="AH46" i="9"/>
  <c r="AH47" i="9"/>
  <c r="AH25" i="9"/>
  <c r="AH24" i="9"/>
  <c r="AH67" i="9"/>
  <c r="AH66" i="9"/>
  <c r="AG46" i="9"/>
  <c r="AG47" i="9"/>
  <c r="AG25" i="9"/>
  <c r="AG24" i="9"/>
</calcChain>
</file>

<file path=xl/sharedStrings.xml><?xml version="1.0" encoding="utf-8"?>
<sst xmlns="http://schemas.openxmlformats.org/spreadsheetml/2006/main" count="1469" uniqueCount="334">
  <si>
    <t>Dependencia/Proceso:</t>
  </si>
  <si>
    <t xml:space="preserve"> GESTION DIRECTIVA</t>
  </si>
  <si>
    <t>Objetivo: Planificar, coordinar y direccionar las actividades del instituto municipal de Recreación y Deporte IMRD, tendientes  a cumplir con la Misión y Visión en cumplimiento de la política de calidad de manera eficaz, eficiente y efectiva.</t>
  </si>
  <si>
    <t>MAPA DE RIESGOS DE GESTIÓN</t>
  </si>
  <si>
    <t>Identificación Riesgo Inherente</t>
  </si>
  <si>
    <t>Análisis del Riesgo Inherente</t>
  </si>
  <si>
    <t>Valoración del Riesgo Controles</t>
  </si>
  <si>
    <t>Análisis Riesgo Residual
(Probabilidad e Impacto Residual)</t>
  </si>
  <si>
    <t>Evaluación del Riesgo Final
(Riesgo Residual)</t>
  </si>
  <si>
    <t>Plan de Acción</t>
  </si>
  <si>
    <t xml:space="preserve">Referencia </t>
  </si>
  <si>
    <r>
      <rPr>
        <b/>
        <sz val="7"/>
        <color theme="1"/>
        <rFont val="Arial"/>
        <family val="2"/>
      </rPr>
      <t xml:space="preserve">Impacto
</t>
    </r>
    <r>
      <rPr>
        <sz val="7"/>
        <color theme="1"/>
        <rFont val="Arial"/>
        <family val="2"/>
      </rPr>
      <t>¿Que?</t>
    </r>
  </si>
  <si>
    <r>
      <rPr>
        <b/>
        <sz val="7"/>
        <color theme="1"/>
        <rFont val="Arial"/>
        <family val="2"/>
      </rPr>
      <t xml:space="preserve">Causa Inmediata
</t>
    </r>
    <r>
      <rPr>
        <sz val="7"/>
        <color theme="1"/>
        <rFont val="Arial"/>
        <family val="2"/>
      </rPr>
      <t>¿Cómo?</t>
    </r>
  </si>
  <si>
    <r>
      <rPr>
        <b/>
        <sz val="7"/>
        <color theme="1"/>
        <rFont val="Arial"/>
        <family val="2"/>
      </rPr>
      <t xml:space="preserve">Causa Raíz
</t>
    </r>
    <r>
      <rPr>
        <sz val="7"/>
        <color theme="1"/>
        <rFont val="Arial"/>
        <family val="2"/>
      </rPr>
      <t>¿Por qué?</t>
    </r>
  </si>
  <si>
    <t>Descripción del Riesgo</t>
  </si>
  <si>
    <t>Tipo de riesgo</t>
  </si>
  <si>
    <t>Clasificación del Riesgo</t>
  </si>
  <si>
    <t>Frecuencia con la Cual se Realiza la Actividad</t>
  </si>
  <si>
    <t>Probabilidad Inherente</t>
  </si>
  <si>
    <t>Porcentaje</t>
  </si>
  <si>
    <t>Impacto Inherente</t>
  </si>
  <si>
    <t>Zona de Riesgo</t>
  </si>
  <si>
    <t>No. Control</t>
  </si>
  <si>
    <t>Descripción del Control</t>
  </si>
  <si>
    <t>Atributos</t>
  </si>
  <si>
    <t>Riesgo</t>
  </si>
  <si>
    <t>Probabilidad e Impacto Inherentes</t>
  </si>
  <si>
    <t>Valoración de Controles</t>
  </si>
  <si>
    <t>Cálculos Requeridos</t>
  </si>
  <si>
    <t>Probabilidad Residual</t>
  </si>
  <si>
    <t>Impacto Residual</t>
  </si>
  <si>
    <t>Probabilidad Residual Final (%)</t>
  </si>
  <si>
    <t>Impacto Residual Final (%)</t>
  </si>
  <si>
    <t>Zona de Riesgo Final</t>
  </si>
  <si>
    <t>Tratamiento</t>
  </si>
  <si>
    <t>Acción</t>
  </si>
  <si>
    <t>Responsable</t>
  </si>
  <si>
    <t>Fecha Implementación</t>
  </si>
  <si>
    <t>Fecha Seguimiento</t>
  </si>
  <si>
    <t>Seguimiento</t>
  </si>
  <si>
    <t>Estado</t>
  </si>
  <si>
    <t>Tipo</t>
  </si>
  <si>
    <t>Implementación</t>
  </si>
  <si>
    <t>Calificación</t>
  </si>
  <si>
    <t>Documentación</t>
  </si>
  <si>
    <t>Frecuencia</t>
  </si>
  <si>
    <t>Evidencia</t>
  </si>
  <si>
    <t>Reputacional</t>
  </si>
  <si>
    <t xml:space="preserve">Presupuesto limitado, deficiente proyección de inversiones y mala planificación de gastos e inversiones.	</t>
  </si>
  <si>
    <t>Cumplimiento parcial de las metas del plan de desarrollo asignadas al IMRD y/o del plan de acción interno de la entidad.</t>
  </si>
  <si>
    <t xml:space="preserve">Probabilidad de afectación reputacional debido a que la entidad no cumpla con las metas y/o objetivos asignados en el plan de desarrollo Municipal 2024-2027 y el plan estratégico institucional </t>
  </si>
  <si>
    <t>Gestión</t>
  </si>
  <si>
    <t>Productos y practicas organizacionales</t>
  </si>
  <si>
    <t>3 a 24 veces por año</t>
  </si>
  <si>
    <t>Muy baja</t>
  </si>
  <si>
    <t>Moderado</t>
  </si>
  <si>
    <t xml:space="preserve">Control No.1
</t>
  </si>
  <si>
    <t xml:space="preserve">Seguimiento continuo por parte del Comité Gestion y Desempeño, acompañado de monitoreos directivos y evaluación periódica de los indicadores de gestión.
</t>
  </si>
  <si>
    <t>Preventivo</t>
  </si>
  <si>
    <t>Manual</t>
  </si>
  <si>
    <t>Documentado</t>
  </si>
  <si>
    <t>Continua</t>
  </si>
  <si>
    <t>Con registro</t>
  </si>
  <si>
    <t>Revisión a los informes internos y a las actas de comités</t>
  </si>
  <si>
    <t>Direcciòn, integrantes de Comitès de GyD y CCI</t>
  </si>
  <si>
    <t>Semestre</t>
  </si>
  <si>
    <t xml:space="preserve">Control No.2
</t>
  </si>
  <si>
    <t xml:space="preserve">Realización de revisiones periódicas y planificadas por la oficina de control interno para identificar desviaciones en la ejecución de los planes de acción y desarrollo.
</t>
  </si>
  <si>
    <t xml:space="preserve">Mala interpretación de la normatividad aplicable, desconocimiento de actualizaciones normativas y omisión en su cumplimiento.	</t>
  </si>
  <si>
    <t>Incumplimiento de la normatividad aplicable al IMRD y gestión ineficaz del riesgo.</t>
  </si>
  <si>
    <t>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t>
  </si>
  <si>
    <t>Ejecución y administración de procesos</t>
  </si>
  <si>
    <t>24 a 500 veces por año</t>
  </si>
  <si>
    <t>Baja</t>
  </si>
  <si>
    <t xml:space="preserve">Emisión de informes trimestrales sobre el cumplimiento de plazos y consolidación de información a cargo del responsable de PQRS. </t>
  </si>
  <si>
    <t>Análisis de informes de medición a la gestión de PQRSDF en Comité institucional de Coordinación de Control Interno</t>
  </si>
  <si>
    <t>Líderes de proceso y dirección</t>
  </si>
  <si>
    <t xml:space="preserve">Elaboración de informes semestrales por la oficina de control interno, verificando los tiempos de respuesta y el cumplimiento de los términos legales establecidos.
</t>
  </si>
  <si>
    <t xml:space="preserve">Falta de alineación entre la planificación estratégica y operativa, junto con deficiencias en el seguimiento y monitoreo del cumplimiento normativo.	</t>
  </si>
  <si>
    <t>Desconocimiento o inadecuada implementación del Decreto 612 de 2018, ausencia de mecanismos efectivos de control y seguimiento, y debilidades en la gestión institucional.</t>
  </si>
  <si>
    <t>Probabilidad de afectación reputacional debido a que la entidad no cumpla con las metas y/o objetivos asignados en el cumplimiento del decreto 612 del 2018</t>
  </si>
  <si>
    <t>Mayor</t>
  </si>
  <si>
    <t>Mantenimiento, socialización y actualización continua de los planes institucionales, complementado con capacitaciones internas y evaluaciones para su correcta aplicación.</t>
  </si>
  <si>
    <t>Presentaciòn y analisis de rsulatdos y avances en la metas de los planes ante el Comitè de Gestiòn y Desempeño</t>
  </si>
  <si>
    <t>Implementar una matriz de seguimiento y avances a metas establecdas en los planes instiucionales definidos en el Decreto 612 de 2018</t>
  </si>
  <si>
    <t xml:space="preserve">Ausencia de directrices claras en proyectos de sostenibilidad organizacional.	</t>
  </si>
  <si>
    <t>Falta de gobernabilidad y deficiencias en el direccionamiento estratégico de la entidad, lo que genera ausencia de una política pública clara y efectiva.</t>
  </si>
  <si>
    <t>Posibilidad de afectación reputacional por ausencia de política pública, asociadas al direccionamiento de la entidad.</t>
  </si>
  <si>
    <t>Alta</t>
  </si>
  <si>
    <t xml:space="preserve">Diseñar una metodología estructurada para la formulación de una poltica publica para IMRD, alineada con el plan estratégico institucional y revisada anualmente para asegurar su coherencia con los lineamientos estratégicos y normativos.
</t>
  </si>
  <si>
    <t>Capacitar al equipo directivo y técnico en la aplicación de la metodología estandarizada para la formulación de políticas públicas, asegurando su comprensión y correcta implementación, así como su alineación con el plan estratégico institucional y los marcos normativos vigentes.</t>
  </si>
  <si>
    <t xml:space="preserve">Generar acciones de mejora que mitiguen los efectos de la ausencia o debilidad de políticas públicas, asegurando la continuidad del direccionamiento estratégico y la mejora del desempeño institucional.
</t>
  </si>
  <si>
    <t>Económico, Reputacional</t>
  </si>
  <si>
    <t>Deficiencias en la planificación de la dotación de personal.
Falta de perfiles idóneos para cubrir las necesidades institucionales.
Procesos de contratación lentos o insuficientes.
Falta de formación y capacitación del personal actual.</t>
  </si>
  <si>
    <t>Presupuesto insuficiente para contratación de personal adicional.
Falta de estudios técnicos que sustenten la necesidad de ampliar la planta de personal.
Procesos burocráticos que retrasan la incorporación de nuevo talento.
Falta de políticas claras para la gestión del talento humano dentro de la entidad.</t>
  </si>
  <si>
    <t>Posibilidad de afectación reputacional y económica debido a que la planta de personal no logre dar cobertura a las necesidades administrativas y misionales de la entidad</t>
  </si>
  <si>
    <t>Catastrófico</t>
  </si>
  <si>
    <t>Evaluación de hojas de vida y proveedores de servicios y bienes para garantizar idoneidad del personal.</t>
  </si>
  <si>
    <t>Revisión hojas de vida, soportes y ruta de documentos en el proceso contractual</t>
  </si>
  <si>
    <t xml:space="preserve">Responsable proceso de contratación </t>
  </si>
  <si>
    <t>SEMESTRE</t>
  </si>
  <si>
    <t>Establecmiento de un equipode planeacion para el seguimiento del plan de accion, desde los procesos misionales.</t>
  </si>
  <si>
    <t>Elaborado Por:</t>
  </si>
  <si>
    <t>Equipo de trabajo del proceso</t>
  </si>
  <si>
    <t>Aprobado Por:</t>
  </si>
  <si>
    <t>Líder del proceso</t>
  </si>
  <si>
    <t xml:space="preserve">Fecha: </t>
  </si>
  <si>
    <t>ACTUALIZADO</t>
  </si>
  <si>
    <t>Medir el desempeño es por cobertura, esta se mide en dos ejes, cantidad poblacional y comunas!!</t>
  </si>
  <si>
    <t>Temas de satisfacción de los usuarios, encuesta bien a conciencia</t>
  </si>
  <si>
    <t>Cumplimeinto de metas del plan de desarrollo y las plan estratégico institucional</t>
  </si>
  <si>
    <t xml:space="preserve">Dependencia/Proceso: </t>
  </si>
  <si>
    <t xml:space="preserve">EVALUACIÓN Y SEGUIMIENTO A LA GESTIÓN </t>
  </si>
  <si>
    <t>Objetivo: Detectar, planificar e implementar las actividades necesarias para mejorar continuamente la eficacia y eficiencia del Sistema de Gestión y Control, de los procesos, servicios y en general de toda la organización,  mediante el análisis de tendencias que sirvan para la toma de decisiones encaminadas hacia el cumplimiento de nuestra filosofía del mejoramiento continuo.</t>
  </si>
  <si>
    <t>Limitaciones en la aplicación de técnicas de auditoría y en la revisión de evidencias dentro del proceso de auditoría interna.</t>
  </si>
  <si>
    <t xml:space="preserve">Débil consolidación de la cultura de control y dificultades en la implementación de un sistema de auditoría basado en la gestión de riesgos.
</t>
  </si>
  <si>
    <t>Probabilidad de afecatción reputacional debido a que las auditorías internas al SGC no reflejan hallazgos existentes, impidiendo la mejora de procesos</t>
  </si>
  <si>
    <t>Elaboraciòn y actualizaciòn constante de listado maestro de documentos y registros</t>
  </si>
  <si>
    <t>Listado maestro de documentos y registros actualizados</t>
  </si>
  <si>
    <t>Líder del proceso de calidad</t>
  </si>
  <si>
    <t>SEMESTRAL</t>
  </si>
  <si>
    <t>Socializaciòn con los líderes y apoyo de procesos, acerca de los documentos de procedimientos y registros</t>
  </si>
  <si>
    <t xml:space="preserve">Inconsistencias en la supervisión y evaluación del desempeño institucional, afectando la toma de decisiones basada en datos confiables.
</t>
  </si>
  <si>
    <t xml:space="preserve">Falta de alineación entre el sistema de control y la planeación estratégica institucional, junto con la ausencia de mecanismos efectivos para la integración y articulación de procesos.
</t>
  </si>
  <si>
    <t>Probabilidad de afectación reputacional debido a que los mecanismos de seguimiento y control, no estén articulados con los objetivos estratégicos de la entidad.</t>
  </si>
  <si>
    <t>Máximo 2 por año</t>
  </si>
  <si>
    <t>Realizar mìnimo una vez al año, auditorías internas al sistema de gestiòn de calidad y socializar los resultados con la Direcciòn y lo lìderes de procesos</t>
  </si>
  <si>
    <t>Ejecución de auditorías y emisión de recomendaciones y observaciones</t>
  </si>
  <si>
    <t>Realizar seguimiento a planes de mejoramiento de resultados de auditorías internas SGC</t>
  </si>
  <si>
    <t>Incumplimiento en entrega de informes y reportes internos y externos de carácter normativo</t>
  </si>
  <si>
    <t>cambios de regulación, falta de oportunidad en el diligenciamiento de informes o reportes por parte del funcionario e inoportunidad en la entrega de información por parte de los procesos internos de la entidad</t>
  </si>
  <si>
    <t>Posibilidad de afectación reputacional por hallazgos generados por los organismos de control y/o notificaciones de entidades externas debido a la presentación de los informes de ley por fuera de los términos</t>
  </si>
  <si>
    <t>La asesora de control interno revisa mensualmente el tablero de control de informes del plan anual de autoría y seguimientos de ley, con el fin de asegurar la presentación en los tiempos correspondientes</t>
  </si>
  <si>
    <t>Consolida y actualiza semanalmente la matriz de seguimiento a los informes del plan anual de auditoría, verificando fechas de vencimiento y responsables, para facilitar la revisión oportuna por parte de la asesora de control interno.</t>
  </si>
  <si>
    <t>La asesora de control interno proyecta las comunicaciones internas o externas que soportan el envío de los informes correspondientes</t>
  </si>
  <si>
    <t>Inoportuno seguimiento a la gestión de los Planes de Mejoramiento interno y externo</t>
  </si>
  <si>
    <t>Falta de control en los planes suscritos, falta de personal para dar cobertura a la evaluación de todos los procesos</t>
  </si>
  <si>
    <t>Posibilidad de afectación reputacional por inoportuno seguimiento a la gestión de los planes de mejoramiento interno y externo, debido a falta de control en los planes suscritos y/o por falta de continuidad en el personal responsable de ejecutar las acciones de mejora</t>
  </si>
  <si>
    <t>La asesora de control interno verifica mensualmente en el plan anual de auditorías y seguimientos, los planes de mejoramiento próximos a realizar seguimiento con el fin de informar a los responsables de los procesos el alistamiento y la oportuna entrega de las evidencias,</t>
  </si>
  <si>
    <t>Actualizar mensualmente el cronograma de seguimientos a planes de mejoramiento, incluyendo responsables, fechas clave y estado de las evidencias, para facilitar la notificación oportuna a los líderes de proceso y asegurar el cumplimiento de los compromisos establecidos.</t>
  </si>
  <si>
    <t>Seguimientos trimestrales a planes de mejoramiento de auditorías internas de gestión y externas con Contraloría Municipal. Y de manera semestral seguimiento a planes vigentes con Contraloría General</t>
  </si>
  <si>
    <t>GESTIÓN ADMINISTRATIVA</t>
  </si>
  <si>
    <t>Objetivo: Elaborar y controlar la documentación tanto interna como externa de la entidad en concordancia con la ley de archivo, el sistema de gestión de calidad y el MIPG</t>
  </si>
  <si>
    <t>Económico</t>
  </si>
  <si>
    <t xml:space="preserve">Falta de servidor, ausencia de backups con protocolos establecidos, fallas en el control de archivos físicos, uso inadecuado del correo electrónico y contraseñas débiles en plataformas institucionales.	</t>
  </si>
  <si>
    <t xml:space="preserve">Pérdida de información de la entidad (magnética o digital).	</t>
  </si>
  <si>
    <t>Probabilidad de afectación económica derivada de la pérdida o la dificultad para localizar información física o digital de la entidad.</t>
  </si>
  <si>
    <t>Copias de seguridad en medios magnéticos y almacenamiento en la nube.</t>
  </si>
  <si>
    <t>Controles de copias de seguridad en disco duro externo y avance en la implementacion de procedimientos</t>
  </si>
  <si>
    <t>Responsable de sistemas</t>
  </si>
  <si>
    <t>Implementación de procedimientos dentro del plan institucional de tecnología de la información.</t>
  </si>
  <si>
    <t xml:space="preserve">Uso inadecuado de internet, conexiones múltiples desde dispositivos no autorizados, descargas sin control, ataques cibernéticos y manejo ineficiente de la red.	</t>
  </si>
  <si>
    <t xml:space="preserve">Virus y ataques informáticos.	</t>
  </si>
  <si>
    <t>Probabilidad de afectación económica como consecuencia de que la entidad sea víctima de virus y ataques informáticos</t>
  </si>
  <si>
    <t>Plan de mantenimiento preventivo y correctivo de infraestructura tecnológica.</t>
  </si>
  <si>
    <t>Mantenimiento preventivos y control de riesgos de información</t>
  </si>
  <si>
    <t>Plan de mantenimiento y respaldo periódico de copias de seguridad en medios magnéticos y en la nube.</t>
  </si>
  <si>
    <t>Correctivo</t>
  </si>
  <si>
    <t xml:space="preserve">Ubicación inadecuada del archivo histórico y central de la entidad, sistemas de radicación y digitalización obsoletos, deficiente entrega de documentación al finalizar contratos.	</t>
  </si>
  <si>
    <t xml:space="preserve">Pérdida o deterioro de archivos físicos de la entidad.	</t>
  </si>
  <si>
    <t>Probabilidad de afectación económica derivada de la pérdida o deterioro de documentos, expedientes o cajas de archivos.</t>
  </si>
  <si>
    <t>Inventarios documentales por áreas (FLUID), identificación de los temas producidos por dependencia y valoración documental.</t>
  </si>
  <si>
    <t>Automático</t>
  </si>
  <si>
    <t>Informe avance  del plan de trabajo e intervención al archivo del IMRD.
Proyeccion de entrega de procedimiento para la eliminación y pérdida de información.</t>
  </si>
  <si>
    <t>Responsable de Archivo</t>
  </si>
  <si>
    <t>Control de registro e inventario documental en cada una de las dependencias.</t>
  </si>
  <si>
    <t>Reputacional, Económico</t>
  </si>
  <si>
    <t xml:space="preserve">Adquisición de bienes o activos de baja calidad y deficiente control en la administración de inventarios.	</t>
  </si>
  <si>
    <t xml:space="preserve">Pérdida, hurto o deterioro de activos fijos.	</t>
  </si>
  <si>
    <t>Probabilidad de afectación reputacional y económica por la pérdida, hurto o deterioro de  inventarios o activos fijos de la entidad, no asociados a la depreciación del mismo</t>
  </si>
  <si>
    <t>Fiscal</t>
  </si>
  <si>
    <t>Conciliación mensual de movimientos de entradas y salidas, accesos restringidos, verificación y conteo físico.</t>
  </si>
  <si>
    <t>Informe avance plan de trabajo e intervención al archivo del IMRD</t>
  </si>
  <si>
    <t>Control riguroso en la aceptación de proveedores y cumplimiento de requisitos antes de realizar ingresos al almacén.</t>
  </si>
  <si>
    <t>ESCENARIOS</t>
  </si>
  <si>
    <t>Objetivo: Garantizar la construcción, adecuación y mantenimiento de los escenarios recreo deportivos  entregados por el Municipio de Cúcuta al IMRD para su administración acorde a las necesidades de la comunidad logrando el mantenimiento, sostenimiento y uso adecuado de estos escenarios.</t>
  </si>
  <si>
    <t xml:space="preserve">Falta de sentido de pertenencia institucional y deficiencias en los controles de entrada y salida de inventarios.
</t>
  </si>
  <si>
    <t xml:space="preserve">Débil control sobre el préstamo, acceso y consumo de inventarios y materiales, lo que genera riesgos en la gestión de recursos.
</t>
  </si>
  <si>
    <t>Probabilidad de afectación reputacional y económica debido al uso de inventarios o personal con uso lucrativo para terceros, funcionarios o contratistas de la entidad.</t>
  </si>
  <si>
    <t>Corrupción</t>
  </si>
  <si>
    <t>Fraude Interno</t>
  </si>
  <si>
    <t>Implementación de procedimientos y protocolos para el ingreso, consumo y almacenamiento de inventarios.</t>
  </si>
  <si>
    <t xml:space="preserve">Revisiòn y avances de la implementaciòn de controles, actualización de procedimientos </t>
  </si>
  <si>
    <t>Subdirector Administrativo y Financier- Líderes de procesos de infraestructura y almacén</t>
  </si>
  <si>
    <t>Monitoreo y control de existencias y sobrantes en obras y almacenes del IMRD.</t>
  </si>
  <si>
    <t>Aleatoria</t>
  </si>
  <si>
    <t xml:space="preserve">Presencia de tráfico de influencias y baja cultura de pertenencia institucional, junto con controles internos ineficientes.
</t>
  </si>
  <si>
    <t xml:space="preserve">Procedimientos poco estructurados, sin criterios claros y verificados para definir prioridades en las intervenciones.
</t>
  </si>
  <si>
    <t>Probabilidad  de afectaciòn reputacional y económica por direccionamiento de servicios de adecuación de parques o escenarios deportivos a beneficio intereses de  particulares, por tráfico de influencias.</t>
  </si>
  <si>
    <t>Establecimiento de criterios de priorización para la intervención de escenarios y parques.</t>
  </si>
  <si>
    <t>Seguimientos a cuadros internos de control de solicitudes por parte de la comunidad, socialización y fortalecimiento de código de integridad y actividades establecidas en el PTEP institucional</t>
  </si>
  <si>
    <t>Subdirector Administrativo  y Financiero- Líder de proceso de infraestructura</t>
  </si>
  <si>
    <t>Creación de canales de denuncia internos y externos para garantizar que las adecuaciones de parques beneficien a la comunidad priorizada.</t>
  </si>
  <si>
    <t xml:space="preserve">Asignación tardía de recursos del SGP, presupuesto insuficiente, falta de priorización en la adquisición de materiales y ausencia de un stock adecuado.
</t>
  </si>
  <si>
    <t xml:space="preserve">Falta de una adecuada planificación presupuestal que garantice el uso eficiente y oportuno de los recursos.
</t>
  </si>
  <si>
    <t>Probabilidad de afectaciòn reputacional y económica por ausencia de inventario o  materiales de obra para intervenir escenarios deportivos.</t>
  </si>
  <si>
    <t>Mantenimiento de un stock adecuado de recursos y planificación de intervenciones acorde con la disponibilidad de materiales.</t>
  </si>
  <si>
    <t>Visitas técnicas antes y durante a las obras, para verificar cantidades, medidas y actividades.</t>
  </si>
  <si>
    <t>Asignación de contratos de obra que garanticen la cobertura de varios escenarios, incluyendo materiales y ejecución.</t>
  </si>
  <si>
    <t xml:space="preserve">Falta de un inventario actualizado de parques municipales y ausencia de un proceso estructurado para definir qué espacios requieren intervención, sumado a recursos insuficientes para cumplir con las metas asignadas.
</t>
  </si>
  <si>
    <t xml:space="preserve">Las solicitudes de intervención por parte de la comunidad superan la capacidad instalada de la entidad para ejecutar los proyectos.
</t>
  </si>
  <si>
    <t>Probabilidad de afectación reputacional por baja cobertura en la intervención y/o adecuación de escenarios, frente a las solicitudes de la comunidad.</t>
  </si>
  <si>
    <t>Media</t>
  </si>
  <si>
    <t>Implementación de mecanismos de priorización para la intervención y adecuación de escenarios.</t>
  </si>
  <si>
    <t>Control a la aplicación de procedimientos.</t>
  </si>
  <si>
    <t>Gestión y control de las solicitudes de mantenimiento de parques realizadas por la comunidad.</t>
  </si>
  <si>
    <t xml:space="preserve">Bajo sentido de pertenencia por parte de la comunidad, mantenimientos inadecuados de escenarios y recursos insuficientes para garantizar su conservación.
</t>
  </si>
  <si>
    <t xml:space="preserve">Acciones fraudulentas por parte de contratistas, incluyendo el uso de materiales de baja calidad o una ejecución deficiente de las obras.
</t>
  </si>
  <si>
    <t>Posible de afectaciòn reputacional y económica por deterioro de los escenarios deportivos por materiales de baja calidad, Vandalismo o fallas estructurales en la obra</t>
  </si>
  <si>
    <t>Fraude Externo</t>
  </si>
  <si>
    <t>Realización de verificaciones periódicas por parte de las interventorías y supervisores de contrato.</t>
  </si>
  <si>
    <t>Informe de seguimiento por parte supervisor, control de fichas físico financieras por intervención</t>
  </si>
  <si>
    <t>Aplicación de pólizas de estabilidad de obra en los contratos de construcción, según los tiempos y condiciones de cobertura de las mismas.</t>
  </si>
  <si>
    <t xml:space="preserve"> RECREACION Y DEPORTES</t>
  </si>
  <si>
    <t>Objetivo: Fomentar la Recreación y Deporte según en cumplimiento de las exigencias nacionales y municipales, por medio de la ejecución de programas recreodeportivos con la finalidad de colmar las expectativas y necesidad de la comunidad en general.</t>
  </si>
  <si>
    <t>Planeación inadecuada, escasez de implementos de trabajo, personal no idóneo y mala asignación de recursos humanos.</t>
  </si>
  <si>
    <t>Servicios de recreación y deporte con bajo impacto en la satisfacción de la comunidad.</t>
  </si>
  <si>
    <t>Probabilidad de afectaciòn reputacional que los servicios ofrecidos por el IMRD no cumplan con las expectativas de la comunidad y grupos de valor</t>
  </si>
  <si>
    <t>Evaluación de encuestas de satisfacción de la comunidad.</t>
  </si>
  <si>
    <t>Detectivo</t>
  </si>
  <si>
    <t>Informes periódicos sobre el nivel de satisfacción de los grupos de valor</t>
  </si>
  <si>
    <t>Subdirector de Recreación y Deportes- Planeación</t>
  </si>
  <si>
    <t>Gestión y respuesta a las PQRSDF presentadas por la comunidad.</t>
  </si>
  <si>
    <t>Formulación de objetivos por encima de la capacidad operativa, falta de coherencia entre metas y recursos, asignación ineficiente de personal y monitoreo tardío de compromisos.</t>
  </si>
  <si>
    <t>Incumplimiento en la cobertura de servicios de recreación y deporte para la comunidad.</t>
  </si>
  <si>
    <t>Probabilidad de afectación reputacional y económica por el incumplimiento en metas de cobertura de servicios frente a los resultados esperados en los programas y oferta institucional.</t>
  </si>
  <si>
    <t>Control estadístico de cobertura de servicios y programas.</t>
  </si>
  <si>
    <t>Monitoreos permanentes de la oferta institucional</t>
  </si>
  <si>
    <t>Subdirector de Recreación y Deportes-Planeación</t>
  </si>
  <si>
    <t>Evaluación de informes de gestión del desempeño de los distintos programas.</t>
  </si>
  <si>
    <t>alta de sentido de pertenencia institucional, controles débiles en la gestión de inventarios y supervisión deficiente del personal.</t>
  </si>
  <si>
    <t>Uso indebido de inventarios, personal o servicios con fines lucrativos por parte de terceros, funcionarios o contratistas.</t>
  </si>
  <si>
    <t>Probabilidad de afectaciòn reputacional y económica por realizar cobros a la comunidad por servicios o trámites que son gratuitos en el IMRD.</t>
  </si>
  <si>
    <t>Seguimiento y control de PQRSDF relacionadas con cobros indebidos.</t>
  </si>
  <si>
    <t>Con Registro</t>
  </si>
  <si>
    <t>Análisis a los resultados de las encuestas de satisfacción a la comunidad</t>
  </si>
  <si>
    <t>Subdirector de Recreación y Deportes</t>
  </si>
  <si>
    <t>Inclusión en la encuesta de satisfacción de una pregunta específica para registrar denuncias sobre posibles actos de corrupción.</t>
  </si>
  <si>
    <t>Ausencia de procedimientos y controles estadísticos para la gestión de información.</t>
  </si>
  <si>
    <t>Deficiencia en la recolección y análisis de datos para la toma de decisiones.</t>
  </si>
  <si>
    <t>Probabilidad de afectacón reputacional por ausencia de información de deportistas o beneficarios que permita el seguimiento y monitoreo de progresos deportivos.</t>
  </si>
  <si>
    <t>Gestion</t>
  </si>
  <si>
    <t>Implementación de un observatorio deportivo que realice control estadístico trimestral, administrado por la Subdirección de Recreación y Deportes.</t>
  </si>
  <si>
    <t>Análisis a los resultados del observatorio deportivo, impulsando politica de gestión estadistica</t>
  </si>
  <si>
    <t xml:space="preserve">Publicaciòn de la información para uso de plataformas de "Datos Abiertos" </t>
  </si>
  <si>
    <t xml:space="preserve"> TALENTO HUMANO</t>
  </si>
  <si>
    <t xml:space="preserve">Objetivo: Asegurar y mejorar  la competencia de los servidores públicos y/o particulares que ejercen funciones públicas que cuantitativa y cualitativamente requiere la Entidad para el logro de sus Objetivos Institucionales. </t>
  </si>
  <si>
    <t xml:space="preserve">Falta de inducción adecuada, escasos espacios de integración, deficiencias en la comunicación interna y ausencia de jerarquías claras.	</t>
  </si>
  <si>
    <t xml:space="preserve">Deterioro del clima laboral en la entidad.	</t>
  </si>
  <si>
    <t>Posibilidad de afectación  reputacional por  contextos poco favorables para el desarrollo de las actividades que afecte el clima laboral en la entidad</t>
  </si>
  <si>
    <t>Aplicación semestral de encuestas de clima laboral para evaluar el ambiente organizacional.</t>
  </si>
  <si>
    <t>Analisis de las acciones frente a los resultados de clima laboral, bienestar laboral y el plan de capacitaciones</t>
  </si>
  <si>
    <t>Responsable de Talento Humano</t>
  </si>
  <si>
    <t>Cumplimiento del Desarrollo de las actividades del plan de bienestar e incentivos para mejorar la convivencia.</t>
  </si>
  <si>
    <t xml:space="preserve">Exposición de funcionarios y visitantes a condiciones inseguras debido a medidas de seguridad insuficientes.	</t>
  </si>
  <si>
    <t xml:space="preserve">Incumplimiento de los requisitos del sistema de gestión de seguridad y salud en el trabajo (SG-SST).	</t>
  </si>
  <si>
    <t xml:space="preserve">Posibilidad de afectaciòn económica por el incumplimiento a requisitos legales aplicables del SG-SST en el IMRD    </t>
  </si>
  <si>
    <t xml:space="preserve">Diseño y aprobación de plan anual de trabajo con la ARL para garantizar el cumplimiento normativo. </t>
  </si>
  <si>
    <t>Contrato de apoyo al SG.SST, Visitas de seguimiento y/o apoyo de la ARL</t>
  </si>
  <si>
    <t>Realización de un autodiagnóstico anual de SST ante el Ministerio de Trabajo y la ARL para verificar el estado del sistema.</t>
  </si>
  <si>
    <t xml:space="preserve">Falta de definición clara de los perfiles de cargo, ausencia de criterios mínimos para la selección de personal en programas y proyectos.	</t>
  </si>
  <si>
    <t xml:space="preserve">Vinculación de personal no idóneo para los cargos dentro de la entidad.	</t>
  </si>
  <si>
    <t>Posibilidad de afectación reputacional y económica por la vinculación de personal de planta que no cumpla con el perfil y requisistos del cargo, según manual de funciones</t>
  </si>
  <si>
    <t>Verificación de cargue de documentos en SIGEP.</t>
  </si>
  <si>
    <t>GESTIÓN FINANCIERA</t>
  </si>
  <si>
    <t>Objetivo: Garantizar que se maneje con eficiencia y eficacia, bajo el criterio técnico y normativo, la asignación de los recursos financieros en la entidad</t>
  </si>
  <si>
    <t xml:space="preserve">Falta de verificación y control en la revisión de documentos soporte, ausencia de estandarización en los procedimientos de validación.
</t>
  </si>
  <si>
    <t xml:space="preserve">Débil estructuración del sistema de control interno, falta de lineamientos claros y capacitación insuficiente del personal responsable de la gestión documental y financiera.
</t>
  </si>
  <si>
    <t>Probabilidad de afectación económica y reputacional debido a que no se soporten adecuadamente cuentas o facturas, ausencia de soportes obligatorios</t>
  </si>
  <si>
    <t xml:space="preserve">Capacitación al personal relacionado, revisiones aleatorias periódicas </t>
  </si>
  <si>
    <t>Evaluación de desempeño o de proveedores.(revisar)</t>
  </si>
  <si>
    <t>Subdirección Administrativa y Financiera y profesionales de apoyo</t>
  </si>
  <si>
    <t xml:space="preserve">Fortalecimiento de los procedimientos manuales e instructivos </t>
  </si>
  <si>
    <t xml:space="preserve">Errores en la digitación o selección de cuentas presupuestales durante el registro de pagos. Falta de doble verificación en el proceso.
</t>
  </si>
  <si>
    <t xml:space="preserve">Falta de controles automáticos en el sistema financiero y ausencia de protocolos estandarizados para la validación de la disponibilidad presupuestal antes de ejecutar pagos.
</t>
  </si>
  <si>
    <t>Probabilidad de afectación económica debido a que se hagan pagos con recursos de cuentas diferentes a cuenta de disponibilidad presupuestal.</t>
  </si>
  <si>
    <t xml:space="preserve">Puntos de control y verificación de fuentes de recursos por personas distintas.  </t>
  </si>
  <si>
    <t xml:space="preserve">Auditoria de control interno </t>
  </si>
  <si>
    <t xml:space="preserve">Demoras en los trámites de giro de recursos, errores en la carga o validación de novedades de nómina, fallas en la coordinación entre talento humano y contabilidad.
</t>
  </si>
  <si>
    <t xml:space="preserve">Falta de articulación entre áreas responsables, ausencia de un cronograma de pagos institucional riguroso, y debilidades en los sistemas tecnológicos utilizados para la gestión de nómina.
</t>
  </si>
  <si>
    <t>Posibilidad de pérdida económica y reputacional por pago erróneo o extemporáneo de las obligaciones de nómina, seguridad social o liquidación definitivas, debido a inconsistencias humanas o tecnológicas</t>
  </si>
  <si>
    <t>Planeación financiera adecuada, proyección del PAC anual</t>
  </si>
  <si>
    <t>Liquidaciones verificadas, pagos en las fechas, traslados de recursos oportunos, registros al dia en el TNS</t>
  </si>
  <si>
    <t>Gestión y cobro de recursos oportuna</t>
  </si>
  <si>
    <t xml:space="preserve">Asignaciones presupuestales insuficientes o tardías por parte del municipio, sobredimensión de metas frente a la capacidad financiera real de la entidad.
</t>
  </si>
  <si>
    <t xml:space="preserve">Falta de una planeación financiera realista y coordinada con la capacidad de ingresos; ausencia de análisis técnico previo para definir metas institucionales acorde al presupuesto disponible.
</t>
  </si>
  <si>
    <t>Probabilidad de afectación reputacional y económica debido a que los recursos financieros no sean los suficientes para cumplir con los compromisos en los tiempos adecuados</t>
  </si>
  <si>
    <t>Indicadores de presupuestos de ingresos y gastos</t>
  </si>
  <si>
    <t>Revisión a la ejecución presupuestal.</t>
  </si>
  <si>
    <t>ADQUISICIÓN DE BIENES Y SERVICIOS</t>
  </si>
  <si>
    <t>Objetivo:  Proporcionar los recursos físicos, de servicios y de infraestructura que requiere la Entidad para el desarrollo de sus procesos, de manera oportuna garantizando la calidad de los mismos en cumplimiento de los requisitos legales.</t>
  </si>
  <si>
    <t xml:space="preserve">Procedimientos débiles, manual de contratación con vacíos que permiten prácticas indebidas, personal con bajo sentido de pertenencia.	</t>
  </si>
  <si>
    <t xml:space="preserve">Falta de lineamientos estrictos en los procesos precontractuales y contractuales, y ausencia de una cultura institucional ética sólida.	</t>
  </si>
  <si>
    <t>Probabilidad de afectación reputacional y económica debido a que se ofrezcan dádivas a funcionarios para favorecer contratistas, pagos, supervisiones entre otras.</t>
  </si>
  <si>
    <t>Exigencia a los potenciales proveedores que asuman un compromiso de integridad y anticorrupción en el correspondiente contrato</t>
  </si>
  <si>
    <t>Establecimiento y fortalecimiento del plan anticorrupción y atención al ciudadano y código de integridad</t>
  </si>
  <si>
    <t xml:space="preserve">Líderes del proceso </t>
  </si>
  <si>
    <t>Cada cuatro meses</t>
  </si>
  <si>
    <t>Actividades contempladas en el PETP y estrategias de integridad</t>
  </si>
  <si>
    <t xml:space="preserve">Bajo sentido de pertenencia de los funcionarios, canales de denuncia ineficaces o poco conocidos.        </t>
  </si>
  <si>
    <t xml:space="preserve">Cultura organizacional tolerante al silencio frente a irregularidades, y deficiente implementación de mecanismos de transparencia y participación.	</t>
  </si>
  <si>
    <t>Probabilidad de afeactación reputacional de que existan controles bajos, no se logre identificar la materialización del riesgo o se tenga silencio frente a hechos de corrupción.</t>
  </si>
  <si>
    <t>Auditorías internas con alcance general a todos los procesos,  auditorias internas con informes con copia a todas las subdirecciones</t>
  </si>
  <si>
    <t xml:space="preserve">Seguimiento a las actividades de control de riesgos en cada proceso auditado </t>
  </si>
  <si>
    <t>Asesor Control Interno</t>
  </si>
  <si>
    <t xml:space="preserve">Socialización y supervisión por parte del comité institucional de control interno </t>
  </si>
  <si>
    <t xml:space="preserve">Publicación de convocatorias con plazos cuestionables, requisitos modificados, estudios de mercado deficientes o manipulados.	</t>
  </si>
  <si>
    <t xml:space="preserve">Falta de vigilancia efectiva sobre la elaboración de pliegos, ausencia de controles cruzados y baja exigencia en estudios previos.	</t>
  </si>
  <si>
    <t>Probabilidad de afectación reputacional y economicá debido a que se direccione  la adjudicación de un contrato a contratistas que no son los idóneos para la ejecución.</t>
  </si>
  <si>
    <t>Cumplimiento a publicidad contractual en el Secop II</t>
  </si>
  <si>
    <t>Establecimiento de las listas de chequeo para el cumplimiento de requisitos mínimos de contratación.</t>
  </si>
  <si>
    <t>Líder proceso contratación</t>
  </si>
  <si>
    <t>Manual de contratación vigente, actualización constante en normatividad contractual</t>
  </si>
  <si>
    <t xml:space="preserve">Controles insuficientes en los procesos de adquisición de bienes y servicios, ausencia de verificación de precios y cantidades.	</t>
  </si>
  <si>
    <t xml:space="preserve">Debilidad en los mecanismos de control interno y falta de trazabilidad en el proceso de contratación pública.	</t>
  </si>
  <si>
    <t>Probabilidad de afectación reputacional y económica debido al aumento de los valores del presupuesto del contrato, superiores a los valores del mercado, sin justificación técnica</t>
  </si>
  <si>
    <t>Proceso</t>
  </si>
  <si>
    <r>
      <rPr>
        <b/>
        <sz val="9"/>
        <color theme="1"/>
        <rFont val="Arial"/>
        <family val="2"/>
      </rPr>
      <t xml:space="preserve">Impacto
</t>
    </r>
    <r>
      <rPr>
        <sz val="9"/>
        <color theme="1"/>
        <rFont val="Arial"/>
        <family val="2"/>
      </rPr>
      <t>¿Que?</t>
    </r>
  </si>
  <si>
    <r>
      <rPr>
        <b/>
        <sz val="9"/>
        <color theme="1"/>
        <rFont val="Arial"/>
        <family val="2"/>
      </rPr>
      <t xml:space="preserve">Causa Inmediata
</t>
    </r>
    <r>
      <rPr>
        <sz val="9"/>
        <color theme="1"/>
        <rFont val="Arial"/>
        <family val="2"/>
      </rPr>
      <t>¿Cómo?</t>
    </r>
  </si>
  <si>
    <r>
      <rPr>
        <b/>
        <sz val="9"/>
        <color theme="1"/>
        <rFont val="Arial"/>
        <family val="2"/>
      </rPr>
      <t xml:space="preserve">Causa Raíz
</t>
    </r>
    <r>
      <rPr>
        <sz val="9"/>
        <color theme="1"/>
        <rFont val="Arial"/>
        <family val="2"/>
      </rPr>
      <t>¿Por qué?</t>
    </r>
  </si>
  <si>
    <t>Enero 2025</t>
  </si>
  <si>
    <t>Enero 2026</t>
  </si>
  <si>
    <t>01 deMarzo del 2026</t>
  </si>
  <si>
    <t>ENERO 2025</t>
  </si>
  <si>
    <t>Código:</t>
  </si>
  <si>
    <t>Versión:</t>
  </si>
  <si>
    <t>Fecha:</t>
  </si>
  <si>
    <t>Sistema Integrado de Gestión</t>
  </si>
  <si>
    <r>
      <t xml:space="preserve">Impacto
</t>
    </r>
    <r>
      <rPr>
        <sz val="7"/>
        <color theme="1"/>
        <rFont val="Calibri"/>
        <family val="2"/>
        <scheme val="major"/>
      </rPr>
      <t>¿Que?</t>
    </r>
  </si>
  <si>
    <r>
      <t xml:space="preserve">Causa Inmediata
</t>
    </r>
    <r>
      <rPr>
        <sz val="7"/>
        <color theme="1"/>
        <rFont val="Calibri"/>
        <family val="2"/>
        <scheme val="major"/>
      </rPr>
      <t>¿Cómo?</t>
    </r>
  </si>
  <si>
    <r>
      <t xml:space="preserve">Causa Raíz
</t>
    </r>
    <r>
      <rPr>
        <sz val="7"/>
        <color theme="1"/>
        <rFont val="Calibri"/>
        <family val="2"/>
        <scheme val="major"/>
      </rPr>
      <t>¿Por qué?</t>
    </r>
  </si>
  <si>
    <t>Gestión de Dirección y Planeación</t>
  </si>
  <si>
    <t>GDP-FO-14</t>
  </si>
  <si>
    <t>Formato Mapa de Riesgos Vigencia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</si>
</sst>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yyyy"/>
  </numFmts>
  <fonts count="19" x14ac:knownFonts="1">
    <font>
      <sz val="11"/>
      <color theme="1"/>
      <name val="Calibri"/>
      <charset val="1"/>
    </font>
    <font>
      <b/>
      <sz val="11"/>
      <color theme="1"/>
      <name val="Arial"/>
      <family val="2"/>
    </font>
    <font>
      <sz val="11"/>
      <color theme="1"/>
      <name val="Arial"/>
      <family val="2"/>
    </font>
    <font>
      <b/>
      <sz val="7"/>
      <color theme="1"/>
      <name val="Arial"/>
      <family val="2"/>
    </font>
    <font>
      <sz val="7"/>
      <color theme="1"/>
      <name val="Arial"/>
      <family val="2"/>
    </font>
    <font>
      <sz val="11"/>
      <color rgb="FF000000"/>
      <name val="Arial"/>
      <family val="2"/>
    </font>
    <font>
      <b/>
      <sz val="11"/>
      <color rgb="FF002060"/>
      <name val="Arial"/>
      <family val="2"/>
    </font>
    <font>
      <sz val="10"/>
      <color theme="1"/>
      <name val="Arial"/>
      <family val="2"/>
    </font>
    <font>
      <b/>
      <sz val="9"/>
      <color theme="1"/>
      <name val="Arial"/>
      <family val="2"/>
    </font>
    <font>
      <sz val="9"/>
      <color theme="1"/>
      <name val="Arial"/>
      <family val="2"/>
    </font>
    <font>
      <b/>
      <sz val="9"/>
      <name val="Arial"/>
      <family val="2"/>
    </font>
    <font>
      <b/>
      <sz val="11"/>
      <color theme="1"/>
      <name val="Calibri"/>
      <family val="2"/>
    </font>
    <font>
      <b/>
      <sz val="11"/>
      <color theme="1"/>
      <name val="Calibri"/>
      <family val="2"/>
      <scheme val="major"/>
    </font>
    <font>
      <sz val="11"/>
      <color theme="1"/>
      <name val="Calibri"/>
      <family val="2"/>
      <scheme val="major"/>
    </font>
    <font>
      <b/>
      <sz val="7"/>
      <color theme="1"/>
      <name val="Calibri"/>
      <family val="2"/>
      <scheme val="major"/>
    </font>
    <font>
      <sz val="7"/>
      <color theme="1"/>
      <name val="Calibri"/>
      <family val="2"/>
      <scheme val="major"/>
    </font>
    <font>
      <sz val="11"/>
      <color rgb="FF000000"/>
      <name val="Calibri"/>
      <family val="2"/>
      <scheme val="major"/>
    </font>
    <font>
      <b/>
      <sz val="11"/>
      <color rgb="FF002060"/>
      <name val="Calibri"/>
      <family val="2"/>
      <scheme val="major"/>
    </font>
    <font>
      <sz val="10"/>
      <color theme="1"/>
      <name val="Calibri"/>
      <family val="2"/>
      <scheme val="major"/>
    </font>
  </fonts>
  <fills count="20">
    <fill>
      <patternFill patternType="none"/>
    </fill>
    <fill>
      <patternFill patternType="gray125"/>
    </fill>
    <fill>
      <patternFill patternType="solid">
        <fgColor rgb="FFD8D8D8"/>
        <bgColor rgb="FFD6DCE4"/>
      </patternFill>
    </fill>
    <fill>
      <patternFill patternType="solid">
        <fgColor rgb="FFA8D08D"/>
        <bgColor rgb="FF93C47D"/>
      </patternFill>
    </fill>
    <fill>
      <patternFill patternType="solid">
        <fgColor rgb="FF9CC2E5"/>
        <bgColor rgb="FFB4C6E7"/>
      </patternFill>
    </fill>
    <fill>
      <patternFill patternType="solid">
        <fgColor rgb="FFF4B083"/>
        <bgColor rgb="FFF7CAAC"/>
      </patternFill>
    </fill>
    <fill>
      <patternFill patternType="solid">
        <fgColor rgb="FFFFD965"/>
        <bgColor rgb="FFFFE598"/>
      </patternFill>
    </fill>
    <fill>
      <patternFill patternType="solid">
        <fgColor rgb="FFE2EFD9"/>
        <bgColor rgb="FFDEEAF6"/>
      </patternFill>
    </fill>
    <fill>
      <patternFill patternType="solid">
        <fgColor rgb="FFDEEAF6"/>
        <bgColor rgb="FFE2EFD9"/>
      </patternFill>
    </fill>
    <fill>
      <patternFill patternType="solid">
        <fgColor rgb="FFFBE4D5"/>
        <bgColor rgb="FFFEF2CB"/>
      </patternFill>
    </fill>
    <fill>
      <patternFill patternType="solid">
        <fgColor rgb="FFFEF2CB"/>
        <bgColor rgb="FFFEF0B4"/>
      </patternFill>
    </fill>
    <fill>
      <patternFill patternType="solid">
        <fgColor theme="0"/>
        <bgColor rgb="FFF2F2F2"/>
      </patternFill>
    </fill>
    <fill>
      <patternFill patternType="solid">
        <fgColor rgb="FFF2F2F2"/>
        <bgColor rgb="FFE2EFD9"/>
      </patternFill>
    </fill>
    <fill>
      <patternFill patternType="solid">
        <fgColor rgb="FFD6DCE4"/>
        <bgColor rgb="FFD8D8D8"/>
      </patternFill>
    </fill>
    <fill>
      <patternFill patternType="solid">
        <fgColor rgb="FFF7CAAC"/>
        <bgColor rgb="FFFFE598"/>
      </patternFill>
    </fill>
    <fill>
      <patternFill patternType="solid">
        <fgColor rgb="FFFFE598"/>
        <bgColor rgb="FFFEF0B4"/>
      </patternFill>
    </fill>
    <fill>
      <patternFill patternType="solid">
        <fgColor rgb="FFB4C6E7"/>
        <bgColor rgb="FF9CC2E5"/>
      </patternFill>
    </fill>
    <fill>
      <patternFill patternType="solid">
        <fgColor rgb="FFC5E0B3"/>
        <bgColor rgb="FFD8D8D8"/>
      </patternFill>
    </fill>
    <fill>
      <patternFill patternType="solid">
        <fgColor theme="0"/>
        <bgColor rgb="FFFEF0B4"/>
      </patternFill>
    </fill>
    <fill>
      <patternFill patternType="solid">
        <fgColor theme="0"/>
        <bgColor rgb="FFDEEAF6"/>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ck">
        <color auto="1"/>
      </bottom>
      <diagonal/>
    </border>
    <border>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40">
    <xf numFmtId="0" fontId="0" fillId="0" borderId="0" xfId="0"/>
    <xf numFmtId="0" fontId="3" fillId="9" borderId="1" xfId="0" applyFont="1" applyFill="1" applyBorder="1" applyAlignment="1">
      <alignment horizontal="center" vertical="center" wrapText="1"/>
    </xf>
    <xf numFmtId="0" fontId="2" fillId="0" borderId="1" xfId="0" applyFont="1" applyBorder="1" applyAlignment="1">
      <alignment vertical="center"/>
    </xf>
    <xf numFmtId="0" fontId="2" fillId="11" borderId="1" xfId="0" applyFont="1" applyFill="1" applyBorder="1" applyAlignment="1">
      <alignment horizontal="center" vertical="center" wrapText="1" readingOrder="1"/>
    </xf>
    <xf numFmtId="0" fontId="5" fillId="11" borderId="1" xfId="0" applyFont="1" applyFill="1" applyBorder="1" applyAlignment="1">
      <alignment horizontal="center" vertical="center" wrapText="1" readingOrder="1"/>
    </xf>
    <xf numFmtId="9" fontId="5" fillId="0" borderId="1" xfId="0" applyNumberFormat="1" applyFont="1" applyBorder="1" applyAlignment="1">
      <alignment horizontal="center" vertical="center" wrapText="1" readingOrder="1"/>
    </xf>
    <xf numFmtId="0" fontId="2" fillId="11" borderId="1" xfId="0" applyFont="1" applyFill="1" applyBorder="1" applyAlignment="1">
      <alignment horizontal="center" vertical="center" wrapText="1"/>
    </xf>
    <xf numFmtId="0" fontId="1" fillId="0" borderId="0" xfId="0" applyFont="1"/>
    <xf numFmtId="0" fontId="2" fillId="0" borderId="0" xfId="0" applyFont="1"/>
    <xf numFmtId="49" fontId="2" fillId="0" borderId="0" xfId="0" applyNumberFormat="1" applyFont="1" applyAlignment="1">
      <alignment horizontal="left"/>
    </xf>
    <xf numFmtId="0" fontId="2" fillId="0" borderId="1" xfId="0" applyFont="1" applyBorder="1" applyAlignment="1">
      <alignment vertical="center" wrapText="1"/>
    </xf>
    <xf numFmtId="0" fontId="2" fillId="0" borderId="0" xfId="0" applyFont="1" applyAlignment="1">
      <alignment wrapText="1"/>
    </xf>
    <xf numFmtId="165" fontId="2" fillId="0" borderId="0" xfId="0" applyNumberFormat="1" applyFont="1" applyAlignment="1">
      <alignment horizontal="left"/>
    </xf>
    <xf numFmtId="15" fontId="2" fillId="0" borderId="0" xfId="0" applyNumberFormat="1" applyFont="1" applyAlignment="1">
      <alignment horizontal="left"/>
    </xf>
    <xf numFmtId="0" fontId="8" fillId="9" borderId="1" xfId="0" applyFont="1" applyFill="1" applyBorder="1" applyAlignment="1">
      <alignment horizontal="center" vertical="center" wrapText="1"/>
    </xf>
    <xf numFmtId="0" fontId="5" fillId="11" borderId="3" xfId="0" applyFont="1" applyFill="1" applyBorder="1" applyAlignment="1">
      <alignment horizontal="center" vertical="center" wrapText="1" readingOrder="1"/>
    </xf>
    <xf numFmtId="9" fontId="5" fillId="0" borderId="3" xfId="0" applyNumberFormat="1" applyFont="1" applyBorder="1" applyAlignment="1">
      <alignment horizontal="center" vertical="center" wrapText="1" readingOrder="1"/>
    </xf>
    <xf numFmtId="0" fontId="2" fillId="11" borderId="3" xfId="0" applyFont="1" applyFill="1" applyBorder="1" applyAlignment="1">
      <alignment horizontal="center" vertical="center" wrapText="1"/>
    </xf>
    <xf numFmtId="0" fontId="5" fillId="11" borderId="5" xfId="0" applyFont="1" applyFill="1" applyBorder="1" applyAlignment="1">
      <alignment horizontal="center" vertical="center" wrapText="1" readingOrder="1"/>
    </xf>
    <xf numFmtId="0" fontId="2" fillId="11" borderId="5" xfId="0" applyFont="1" applyFill="1" applyBorder="1" applyAlignment="1">
      <alignment horizontal="center" vertical="center" wrapText="1"/>
    </xf>
    <xf numFmtId="9" fontId="5" fillId="0" borderId="5" xfId="0" applyNumberFormat="1" applyFont="1" applyBorder="1" applyAlignment="1">
      <alignment horizontal="center" vertical="center" wrapText="1" readingOrder="1"/>
    </xf>
    <xf numFmtId="0" fontId="0" fillId="0" borderId="6" xfId="0" applyBorder="1" applyAlignment="1">
      <alignment horizontal="center"/>
    </xf>
    <xf numFmtId="17" fontId="2" fillId="0" borderId="0" xfId="0" applyNumberFormat="1" applyFont="1" applyAlignment="1">
      <alignment horizontal="left"/>
    </xf>
    <xf numFmtId="17" fontId="2" fillId="0" borderId="0" xfId="0" applyNumberFormat="1" applyFont="1" applyAlignment="1">
      <alignment horizontal="left" wrapText="1"/>
    </xf>
    <xf numFmtId="0" fontId="12" fillId="0" borderId="7" xfId="0" applyFont="1" applyBorder="1" applyAlignment="1">
      <alignment vertical="center"/>
    </xf>
    <xf numFmtId="0" fontId="13" fillId="0" borderId="1" xfId="0" applyFont="1" applyBorder="1" applyAlignment="1">
      <alignment vertical="center"/>
    </xf>
    <xf numFmtId="0" fontId="13" fillId="0" borderId="0" xfId="0" applyFont="1"/>
    <xf numFmtId="0" fontId="14" fillId="9" borderId="1" xfId="0" applyFont="1" applyFill="1" applyBorder="1" applyAlignment="1">
      <alignment horizontal="center" vertical="center" wrapText="1"/>
    </xf>
    <xf numFmtId="0" fontId="16" fillId="11" borderId="1" xfId="0" applyFont="1" applyFill="1" applyBorder="1" applyAlignment="1">
      <alignment horizontal="center" vertical="center" wrapText="1" readingOrder="1"/>
    </xf>
    <xf numFmtId="9" fontId="16" fillId="0" borderId="1" xfId="0" applyNumberFormat="1" applyFont="1" applyBorder="1" applyAlignment="1">
      <alignment horizontal="center" vertical="center" wrapText="1" readingOrder="1"/>
    </xf>
    <xf numFmtId="0" fontId="13" fillId="11" borderId="1" xfId="0" applyFont="1" applyFill="1" applyBorder="1" applyAlignment="1">
      <alignment horizontal="center" vertical="center" wrapText="1"/>
    </xf>
    <xf numFmtId="0" fontId="13" fillId="11" borderId="1" xfId="0" applyFont="1" applyFill="1" applyBorder="1" applyAlignment="1">
      <alignment horizontal="center" wrapText="1"/>
    </xf>
    <xf numFmtId="9" fontId="16" fillId="11" borderId="1" xfId="0" applyNumberFormat="1" applyFont="1" applyFill="1" applyBorder="1" applyAlignment="1">
      <alignment horizontal="center" vertical="center" wrapText="1" readingOrder="1"/>
    </xf>
    <xf numFmtId="0" fontId="12" fillId="0" borderId="0" xfId="0" applyFont="1"/>
    <xf numFmtId="0" fontId="18" fillId="0" borderId="0" xfId="0" applyFont="1" applyAlignment="1">
      <alignment horizontal="left"/>
    </xf>
    <xf numFmtId="17" fontId="13" fillId="0" borderId="0" xfId="0" applyNumberFormat="1" applyFont="1" applyAlignment="1">
      <alignment horizontal="left"/>
    </xf>
    <xf numFmtId="0" fontId="13" fillId="0" borderId="1" xfId="0" applyFont="1" applyBorder="1" applyAlignment="1">
      <alignment horizontal="left" vertical="center"/>
    </xf>
    <xf numFmtId="0" fontId="12" fillId="0" borderId="1" xfId="0" applyFont="1" applyBorder="1" applyAlignment="1">
      <alignment horizontal="center" vertical="center"/>
    </xf>
    <xf numFmtId="14" fontId="12" fillId="0" borderId="1" xfId="0" applyNumberFormat="1"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2" borderId="1" xfId="0" applyFont="1" applyFill="1" applyBorder="1" applyAlignment="1">
      <alignment horizontal="center" vertical="center" wrapText="1"/>
    </xf>
    <xf numFmtId="0" fontId="12" fillId="3" borderId="1" xfId="0" applyFont="1" applyFill="1" applyBorder="1" applyAlignment="1">
      <alignment horizontal="center" vertical="center" wrapText="1" readingOrder="1"/>
    </xf>
    <xf numFmtId="0" fontId="12" fillId="4" borderId="3" xfId="0" applyFont="1" applyFill="1" applyBorder="1" applyAlignment="1">
      <alignment horizontal="center" vertical="center"/>
    </xf>
    <xf numFmtId="0" fontId="12" fillId="5" borderId="3" xfId="0" applyFont="1" applyFill="1" applyBorder="1" applyAlignment="1">
      <alignment horizontal="center" vertical="center" wrapText="1"/>
    </xf>
    <xf numFmtId="0" fontId="12" fillId="3" borderId="3" xfId="0" applyFont="1" applyFill="1" applyBorder="1" applyAlignment="1">
      <alignment horizontal="center" vertical="center" wrapText="1" readingOrder="1"/>
    </xf>
    <xf numFmtId="0" fontId="12" fillId="4" borderId="4" xfId="0" applyFont="1" applyFill="1" applyBorder="1" applyAlignment="1">
      <alignment horizontal="center" vertical="center" wrapText="1" readingOrder="1"/>
    </xf>
    <xf numFmtId="0" fontId="12" fillId="6" borderId="3" xfId="0" applyFont="1" applyFill="1" applyBorder="1" applyAlignment="1">
      <alignment horizontal="center" vertical="center"/>
    </xf>
    <xf numFmtId="0" fontId="14" fillId="7" borderId="1" xfId="0" applyFont="1" applyFill="1" applyBorder="1" applyAlignment="1">
      <alignment horizontal="center" vertical="center" wrapText="1"/>
    </xf>
    <xf numFmtId="0" fontId="14" fillId="7" borderId="1" xfId="0" applyFont="1" applyFill="1" applyBorder="1" applyAlignment="1">
      <alignment horizontal="center" vertical="center" wrapText="1" readingOrder="1"/>
    </xf>
    <xf numFmtId="0" fontId="14" fillId="8" borderId="1" xfId="0" applyFont="1" applyFill="1" applyBorder="1" applyAlignment="1">
      <alignment horizontal="center" vertical="center" wrapText="1" readingOrder="1"/>
    </xf>
    <xf numFmtId="0" fontId="14" fillId="9" borderId="1"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2" fillId="11" borderId="1" xfId="0" applyFont="1" applyFill="1" applyBorder="1" applyAlignment="1">
      <alignment horizontal="center" vertical="center" wrapText="1" readingOrder="1"/>
    </xf>
    <xf numFmtId="0" fontId="13" fillId="11" borderId="1" xfId="0" applyFont="1" applyFill="1" applyBorder="1" applyAlignment="1">
      <alignment horizontal="center" vertical="center" wrapText="1" readingOrder="1"/>
    </xf>
    <xf numFmtId="0" fontId="16" fillId="11" borderId="1" xfId="0" applyFont="1" applyFill="1" applyBorder="1" applyAlignment="1">
      <alignment horizontal="center" vertical="center" wrapText="1" readingOrder="1"/>
    </xf>
    <xf numFmtId="9" fontId="16" fillId="0" borderId="1" xfId="0" applyNumberFormat="1" applyFont="1" applyBorder="1" applyAlignment="1">
      <alignment horizontal="center" vertical="center" wrapText="1" readingOrder="1"/>
    </xf>
    <xf numFmtId="164" fontId="17" fillId="11" borderId="1" xfId="0" applyNumberFormat="1" applyFont="1" applyFill="1" applyBorder="1" applyAlignment="1">
      <alignment horizontal="center" vertical="center" wrapText="1" readingOrder="1"/>
    </xf>
    <xf numFmtId="9" fontId="17" fillId="11" borderId="1" xfId="0" applyNumberFormat="1" applyFont="1" applyFill="1" applyBorder="1" applyAlignment="1">
      <alignment horizontal="center" vertical="center" wrapText="1" readingOrder="1"/>
    </xf>
    <xf numFmtId="0" fontId="13" fillId="0" borderId="1" xfId="0" applyFont="1" applyBorder="1" applyAlignment="1">
      <alignment horizontal="center" vertical="center" wrapText="1"/>
    </xf>
    <xf numFmtId="165" fontId="16" fillId="11" borderId="1" xfId="0" applyNumberFormat="1" applyFont="1" applyFill="1" applyBorder="1" applyAlignment="1">
      <alignment horizontal="center" vertical="center" wrapText="1" readingOrder="1"/>
    </xf>
    <xf numFmtId="0" fontId="13" fillId="11" borderId="1" xfId="0" applyFont="1" applyFill="1" applyBorder="1" applyAlignment="1">
      <alignment horizontal="center" vertical="center" wrapText="1"/>
    </xf>
    <xf numFmtId="9" fontId="16" fillId="11" borderId="1" xfId="0" applyNumberFormat="1" applyFont="1" applyFill="1" applyBorder="1" applyAlignment="1">
      <alignment horizontal="center" vertical="center" wrapText="1" readingOrder="1"/>
    </xf>
    <xf numFmtId="0" fontId="12" fillId="11" borderId="1" xfId="0" applyFont="1" applyFill="1" applyBorder="1" applyAlignment="1">
      <alignment horizontal="center" vertical="center"/>
    </xf>
    <xf numFmtId="165" fontId="18" fillId="0" borderId="0" xfId="0" applyNumberFormat="1" applyFont="1" applyAlignment="1">
      <alignment horizontal="left"/>
    </xf>
    <xf numFmtId="0" fontId="18" fillId="0" borderId="0" xfId="0" applyFont="1" applyAlignment="1">
      <alignment horizontal="left"/>
    </xf>
    <xf numFmtId="0" fontId="2" fillId="0" borderId="1" xfId="0" applyFont="1" applyBorder="1" applyAlignment="1">
      <alignment vertical="center"/>
    </xf>
    <xf numFmtId="0" fontId="2" fillId="0" borderId="1" xfId="0" applyFont="1" applyBorder="1" applyAlignment="1">
      <alignment horizontal="left" vertical="center"/>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readingOrder="1"/>
    </xf>
    <xf numFmtId="0" fontId="1" fillId="4" borderId="3"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3" borderId="3" xfId="0" applyFont="1" applyFill="1" applyBorder="1" applyAlignment="1">
      <alignment horizontal="center" vertical="center" wrapText="1" readingOrder="1"/>
    </xf>
    <xf numFmtId="0" fontId="1" fillId="4" borderId="4" xfId="0" applyFont="1" applyFill="1" applyBorder="1" applyAlignment="1">
      <alignment horizontal="center" vertical="center" wrapText="1" readingOrder="1"/>
    </xf>
    <xf numFmtId="0" fontId="1" fillId="6" borderId="3" xfId="0" applyFont="1" applyFill="1" applyBorder="1" applyAlignment="1">
      <alignment horizontal="center" vertical="center"/>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wrapText="1" readingOrder="1"/>
    </xf>
    <xf numFmtId="0" fontId="3" fillId="8" borderId="1" xfId="0" applyFont="1" applyFill="1" applyBorder="1" applyAlignment="1">
      <alignment horizontal="center" vertical="center" wrapText="1" readingOrder="1"/>
    </xf>
    <xf numFmtId="0" fontId="3" fillId="9"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1" fillId="11" borderId="1" xfId="0" applyFont="1" applyFill="1" applyBorder="1" applyAlignment="1">
      <alignment horizontal="center" vertical="center" wrapText="1" readingOrder="1"/>
    </xf>
    <xf numFmtId="0" fontId="2" fillId="11" borderId="1" xfId="0" applyFont="1" applyFill="1" applyBorder="1" applyAlignment="1">
      <alignment horizontal="center" vertical="center" wrapText="1"/>
    </xf>
    <xf numFmtId="0" fontId="2" fillId="11" borderId="1" xfId="0" applyFont="1" applyFill="1" applyBorder="1" applyAlignment="1">
      <alignment horizontal="center" vertical="center" wrapText="1" readingOrder="1"/>
    </xf>
    <xf numFmtId="0" fontId="5" fillId="11" borderId="1" xfId="0" applyFont="1" applyFill="1" applyBorder="1" applyAlignment="1">
      <alignment horizontal="center" vertical="center" wrapText="1" readingOrder="1"/>
    </xf>
    <xf numFmtId="9" fontId="5" fillId="0" borderId="1" xfId="0" applyNumberFormat="1" applyFont="1" applyBorder="1" applyAlignment="1">
      <alignment horizontal="center" vertical="center" wrapText="1" readingOrder="1"/>
    </xf>
    <xf numFmtId="0" fontId="1" fillId="0" borderId="1" xfId="0" applyFont="1" applyBorder="1" applyAlignment="1">
      <alignment horizontal="center" vertical="center"/>
    </xf>
    <xf numFmtId="164" fontId="6" fillId="11" borderId="1" xfId="0" applyNumberFormat="1" applyFont="1" applyFill="1" applyBorder="1" applyAlignment="1">
      <alignment horizontal="center" vertical="center" wrapText="1" readingOrder="1"/>
    </xf>
    <xf numFmtId="9" fontId="6" fillId="11" borderId="1" xfId="0" applyNumberFormat="1" applyFont="1" applyFill="1" applyBorder="1" applyAlignment="1">
      <alignment horizontal="center" vertical="center" wrapText="1" readingOrder="1"/>
    </xf>
    <xf numFmtId="0" fontId="2" fillId="0" borderId="1" xfId="0" applyFont="1" applyBorder="1" applyAlignment="1">
      <alignment horizontal="center" vertical="center" wrapText="1"/>
    </xf>
    <xf numFmtId="165" fontId="5" fillId="11" borderId="1" xfId="0" applyNumberFormat="1" applyFont="1" applyFill="1" applyBorder="1" applyAlignment="1">
      <alignment horizontal="center" vertical="center" wrapText="1" readingOrder="1"/>
    </xf>
    <xf numFmtId="0" fontId="7" fillId="0" borderId="0" xfId="0" applyFont="1" applyAlignment="1">
      <alignment horizontal="left" wrapText="1"/>
    </xf>
    <xf numFmtId="165" fontId="7" fillId="0" borderId="0" xfId="0" applyNumberFormat="1" applyFont="1" applyAlignment="1">
      <alignment horizontal="left" wrapText="1"/>
    </xf>
    <xf numFmtId="0" fontId="2" fillId="0" borderId="0" xfId="0" applyFont="1"/>
    <xf numFmtId="165" fontId="7" fillId="0" borderId="0" xfId="0" applyNumberFormat="1" applyFont="1" applyAlignment="1">
      <alignment horizontal="left"/>
    </xf>
    <xf numFmtId="0" fontId="7" fillId="0" borderId="0" xfId="0" applyFont="1" applyAlignment="1">
      <alignment horizontal="left"/>
    </xf>
    <xf numFmtId="1" fontId="5" fillId="11" borderId="1" xfId="0" applyNumberFormat="1" applyFont="1" applyFill="1" applyBorder="1" applyAlignment="1">
      <alignment horizontal="center" vertical="center" wrapText="1" readingOrder="1"/>
    </xf>
    <xf numFmtId="1" fontId="2" fillId="0" borderId="1" xfId="0" applyNumberFormat="1" applyFont="1" applyBorder="1" applyAlignment="1">
      <alignment horizontal="center" vertical="center" wrapText="1"/>
    </xf>
    <xf numFmtId="49" fontId="2" fillId="11" borderId="1" xfId="0" applyNumberFormat="1" applyFont="1" applyFill="1" applyBorder="1" applyAlignment="1">
      <alignment horizontal="center" vertical="center" wrapText="1" readingOrder="1"/>
    </xf>
    <xf numFmtId="0" fontId="5" fillId="11" borderId="0" xfId="0" applyFont="1" applyFill="1" applyAlignment="1">
      <alignment horizontal="left" vertical="center" wrapText="1" readingOrder="1"/>
    </xf>
    <xf numFmtId="0" fontId="8" fillId="12" borderId="1" xfId="0" applyFont="1" applyFill="1" applyBorder="1" applyAlignment="1">
      <alignment horizontal="center" vertical="center" wrapText="1"/>
    </xf>
    <xf numFmtId="0" fontId="8" fillId="3" borderId="1" xfId="0" applyFont="1" applyFill="1" applyBorder="1" applyAlignment="1">
      <alignment horizontal="center" vertical="center" wrapText="1" readingOrder="1"/>
    </xf>
    <xf numFmtId="0" fontId="8" fillId="4" borderId="1" xfId="0" applyFont="1" applyFill="1" applyBorder="1" applyAlignment="1">
      <alignment horizontal="center" vertical="center"/>
    </xf>
    <xf numFmtId="0" fontId="8" fillId="5" borderId="1" xfId="0" applyFont="1" applyFill="1" applyBorder="1" applyAlignment="1">
      <alignment horizontal="center" vertical="center" wrapText="1"/>
    </xf>
    <xf numFmtId="0" fontId="8" fillId="4" borderId="1" xfId="0" applyFont="1" applyFill="1" applyBorder="1" applyAlignment="1">
      <alignment horizontal="center" vertical="center" wrapText="1" readingOrder="1"/>
    </xf>
    <xf numFmtId="0" fontId="8" fillId="6" borderId="1" xfId="0" applyFont="1" applyFill="1" applyBorder="1" applyAlignment="1">
      <alignment horizontal="center" vertical="center"/>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readingOrder="1"/>
    </xf>
    <xf numFmtId="0" fontId="8" fillId="8" borderId="1" xfId="0" applyFont="1" applyFill="1" applyBorder="1" applyAlignment="1">
      <alignment horizontal="center" vertical="center" wrapText="1" readingOrder="1"/>
    </xf>
    <xf numFmtId="0" fontId="8" fillId="9"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14" fontId="10" fillId="18" borderId="1" xfId="0" applyNumberFormat="1" applyFont="1" applyFill="1" applyBorder="1" applyAlignment="1">
      <alignment horizontal="center" vertical="center" wrapText="1"/>
    </xf>
    <xf numFmtId="0" fontId="10" fillId="19" borderId="1" xfId="0" applyFont="1" applyFill="1" applyBorder="1" applyAlignment="1">
      <alignment horizontal="center" vertical="center" wrapText="1" readingOrder="1"/>
    </xf>
    <xf numFmtId="0" fontId="0" fillId="8" borderId="1" xfId="0" applyFill="1" applyBorder="1" applyAlignment="1">
      <alignment horizontal="center" vertical="center" wrapText="1"/>
    </xf>
    <xf numFmtId="0" fontId="0" fillId="10" borderId="3" xfId="0" applyFill="1" applyBorder="1" applyAlignment="1">
      <alignment horizontal="center" vertical="center" wrapText="1"/>
    </xf>
    <xf numFmtId="0" fontId="1" fillId="11" borderId="3" xfId="0" applyFont="1" applyFill="1" applyBorder="1" applyAlignment="1">
      <alignment horizontal="center" vertical="center" wrapText="1" readingOrder="1"/>
    </xf>
    <xf numFmtId="0" fontId="2" fillId="11" borderId="3" xfId="0" applyFont="1" applyFill="1" applyBorder="1" applyAlignment="1">
      <alignment horizontal="center" vertical="center" wrapText="1" readingOrder="1"/>
    </xf>
    <xf numFmtId="0" fontId="5" fillId="11" borderId="3" xfId="0" applyFont="1" applyFill="1" applyBorder="1" applyAlignment="1">
      <alignment horizontal="center" vertical="center" wrapText="1" readingOrder="1"/>
    </xf>
    <xf numFmtId="9" fontId="5" fillId="0" borderId="3" xfId="0" applyNumberFormat="1" applyFont="1" applyBorder="1" applyAlignment="1">
      <alignment horizontal="center" vertical="center" wrapText="1" readingOrder="1"/>
    </xf>
    <xf numFmtId="0" fontId="1" fillId="0" borderId="3" xfId="0" applyFont="1" applyBorder="1" applyAlignment="1">
      <alignment horizontal="center" vertical="center"/>
    </xf>
    <xf numFmtId="164" fontId="6" fillId="11" borderId="3" xfId="0" applyNumberFormat="1" applyFont="1" applyFill="1" applyBorder="1" applyAlignment="1">
      <alignment horizontal="center" vertical="center" wrapText="1" readingOrder="1"/>
    </xf>
    <xf numFmtId="9" fontId="6" fillId="11" borderId="3" xfId="0" applyNumberFormat="1" applyFont="1" applyFill="1" applyBorder="1" applyAlignment="1">
      <alignment horizontal="center" vertical="center" wrapText="1" readingOrder="1"/>
    </xf>
    <xf numFmtId="0" fontId="2" fillId="0" borderId="3" xfId="0" applyFont="1" applyBorder="1" applyAlignment="1">
      <alignment horizontal="center" vertical="center" wrapText="1"/>
    </xf>
    <xf numFmtId="0" fontId="0" fillId="0" borderId="3" xfId="0" applyBorder="1" applyAlignment="1">
      <alignment horizontal="center" vertical="center" wrapText="1"/>
    </xf>
    <xf numFmtId="165"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0" fillId="7" borderId="3" xfId="0" applyFill="1" applyBorder="1" applyAlignment="1">
      <alignment horizontal="center" vertical="center" wrapText="1"/>
    </xf>
    <xf numFmtId="165" fontId="5" fillId="11" borderId="3" xfId="0" applyNumberFormat="1" applyFont="1" applyFill="1" applyBorder="1" applyAlignment="1">
      <alignment horizontal="center" vertical="center" wrapText="1" readingOrder="1"/>
    </xf>
    <xf numFmtId="165" fontId="0" fillId="0" borderId="3" xfId="0" applyNumberFormat="1" applyBorder="1" applyAlignment="1">
      <alignment horizontal="center" vertical="center" wrapText="1"/>
    </xf>
    <xf numFmtId="0" fontId="0" fillId="13" borderId="3" xfId="0" applyFill="1" applyBorder="1" applyAlignment="1">
      <alignment horizontal="center" vertical="center" wrapText="1"/>
    </xf>
    <xf numFmtId="0" fontId="0" fillId="14" borderId="3" xfId="0" applyFill="1" applyBorder="1" applyAlignment="1">
      <alignment horizontal="center" vertical="center"/>
    </xf>
    <xf numFmtId="165" fontId="5" fillId="11" borderId="2" xfId="0" applyNumberFormat="1" applyFont="1" applyFill="1" applyBorder="1" applyAlignment="1">
      <alignment horizontal="center" vertical="center" wrapText="1" readingOrder="1"/>
    </xf>
    <xf numFmtId="0" fontId="0" fillId="15" borderId="1" xfId="0" applyFill="1" applyBorder="1" applyAlignment="1">
      <alignment horizontal="center" vertical="center"/>
    </xf>
    <xf numFmtId="0" fontId="0" fillId="16" borderId="3" xfId="0" applyFill="1" applyBorder="1" applyAlignment="1">
      <alignment horizontal="center" vertical="center"/>
    </xf>
    <xf numFmtId="49" fontId="2" fillId="11" borderId="3" xfId="0" applyNumberFormat="1" applyFont="1" applyFill="1" applyBorder="1" applyAlignment="1">
      <alignment horizontal="center" vertical="center" wrapText="1" readingOrder="1"/>
    </xf>
    <xf numFmtId="0" fontId="0" fillId="17" borderId="3" xfId="0" applyFill="1" applyBorder="1" applyAlignment="1">
      <alignment horizontal="center" vertical="center" wrapText="1"/>
    </xf>
  </cellXfs>
  <cellStyles count="1">
    <cellStyle name="Normal" xfId="0" builtinId="0"/>
  </cellStyles>
  <dxfs count="44">
    <dxf>
      <fill>
        <patternFill>
          <bgColor rgb="FFFFC000"/>
        </patternFill>
      </fill>
    </dxf>
    <dxf>
      <fill>
        <patternFill>
          <bgColor rgb="FFFFFF00"/>
        </patternFill>
      </fill>
    </dxf>
    <dxf>
      <fill>
        <patternFill>
          <bgColor rgb="FFFF000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92D050"/>
        </patternFill>
      </fill>
    </dxf>
    <dxf>
      <fill>
        <patternFill>
          <bgColor rgb="FF93C47D"/>
        </patternFill>
      </fill>
    </dxf>
    <dxf>
      <fill>
        <patternFill>
          <bgColor rgb="FFFFFF00"/>
        </patternFill>
      </fill>
    </dxf>
    <dxf>
      <fill>
        <patternFill>
          <bgColor rgb="FFFF9900"/>
        </patternFill>
      </fill>
    </dxf>
    <dxf>
      <fill>
        <patternFill>
          <bgColor rgb="FFFF0000"/>
        </patternFill>
      </fill>
    </dxf>
    <dxf>
      <fill>
        <patternFill>
          <bgColor rgb="FF93C47D"/>
        </patternFill>
      </fill>
    </dxf>
    <dxf>
      <fill>
        <patternFill>
          <bgColor rgb="FFFFFF00"/>
        </patternFill>
      </fill>
    </dxf>
    <dxf>
      <fill>
        <patternFill>
          <bgColor rgb="FFFF9900"/>
        </patternFill>
      </fill>
    </dxf>
    <dxf>
      <fill>
        <patternFill>
          <bgColor rgb="FFFF0000"/>
        </patternFill>
      </fill>
    </dxf>
    <dxf>
      <fill>
        <patternFill>
          <bgColor rgb="FF93C47D"/>
        </patternFill>
      </fill>
    </dxf>
    <dxf>
      <fill>
        <patternFill>
          <bgColor rgb="FFFFFF00"/>
        </patternFill>
      </fill>
    </dxf>
    <dxf>
      <fill>
        <patternFill>
          <bgColor rgb="FFFF9900"/>
        </patternFill>
      </fill>
    </dxf>
    <dxf>
      <fill>
        <patternFill>
          <bgColor rgb="FFFF0000"/>
        </patternFill>
      </fill>
    </dxf>
    <dxf>
      <fill>
        <patternFill>
          <bgColor rgb="FF93C47D"/>
        </patternFill>
      </fill>
    </dxf>
    <dxf>
      <fill>
        <patternFill>
          <bgColor rgb="FFFFFF00"/>
        </patternFill>
      </fill>
    </dxf>
    <dxf>
      <fill>
        <patternFill>
          <bgColor rgb="FFFF9900"/>
        </patternFill>
      </fill>
    </dxf>
    <dxf>
      <fill>
        <patternFill>
          <bgColor rgb="FFFF0000"/>
        </patternFill>
      </fill>
    </dxf>
    <dxf>
      <fill>
        <patternFill>
          <bgColor rgb="FF93C47D"/>
        </patternFill>
      </fill>
    </dxf>
    <dxf>
      <fill>
        <patternFill>
          <bgColor rgb="FFFFFF00"/>
        </patternFill>
      </fill>
    </dxf>
    <dxf>
      <fill>
        <patternFill>
          <bgColor rgb="FFFF9900"/>
        </patternFill>
      </fill>
    </dxf>
    <dxf>
      <fill>
        <patternFill>
          <bgColor rgb="FFFF0000"/>
        </patternFill>
      </fill>
    </dxf>
    <dxf>
      <fill>
        <patternFill>
          <bgColor rgb="FF93C47D"/>
        </patternFill>
      </fill>
    </dxf>
    <dxf>
      <fill>
        <patternFill>
          <bgColor rgb="FFFFFF00"/>
        </patternFill>
      </fill>
    </dxf>
    <dxf>
      <fill>
        <patternFill>
          <bgColor rgb="FFFF9900"/>
        </patternFill>
      </fill>
    </dxf>
    <dxf>
      <fill>
        <patternFill>
          <bgColor rgb="FFFF0000"/>
        </patternFill>
      </fill>
    </dxf>
    <dxf>
      <fill>
        <patternFill>
          <bgColor rgb="FF93C47D"/>
        </patternFill>
      </fill>
    </dxf>
    <dxf>
      <fill>
        <patternFill>
          <bgColor rgb="FFFFFF00"/>
        </patternFill>
      </fill>
    </dxf>
    <dxf>
      <fill>
        <patternFill>
          <bgColor rgb="FFFF9900"/>
        </patternFill>
      </fill>
    </dxf>
    <dxf>
      <fill>
        <patternFill>
          <bgColor rgb="FFFF0000"/>
        </patternFill>
      </fill>
    </dxf>
    <dxf>
      <fill>
        <patternFill>
          <bgColor rgb="FF93C47D"/>
        </patternFill>
      </fill>
    </dxf>
    <dxf>
      <fill>
        <patternFill>
          <bgColor rgb="FFFFFF00"/>
        </patternFill>
      </fill>
    </dxf>
    <dxf>
      <fill>
        <patternFill>
          <bgColor rgb="FFFF9900"/>
        </patternFill>
      </fill>
    </dxf>
    <dxf>
      <fill>
        <patternFill>
          <bgColor rgb="FFFF0000"/>
        </patternFill>
      </fill>
    </dxf>
    <dxf>
      <fill>
        <patternFill>
          <bgColor rgb="FF93C47D"/>
        </patternFill>
      </fill>
    </dxf>
    <dxf>
      <fill>
        <patternFill>
          <bgColor rgb="FFFFFF00"/>
        </patternFill>
      </fill>
    </dxf>
    <dxf>
      <fill>
        <patternFill>
          <bgColor rgb="FFFF99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6E7"/>
      <rgbColor rgb="FFD6DCE4"/>
      <rgbColor rgb="FFA8D08D"/>
      <rgbColor rgb="FF993366"/>
      <rgbColor rgb="FFFEF2CB"/>
      <rgbColor rgb="FFDEEAF6"/>
      <rgbColor rgb="FF660066"/>
      <rgbColor rgb="FFFFE598"/>
      <rgbColor rgb="FF0070C0"/>
      <rgbColor rgb="FFCCCCFF"/>
      <rgbColor rgb="FF000080"/>
      <rgbColor rgb="FFFF00FF"/>
      <rgbColor rgb="FFFFD965"/>
      <rgbColor rgb="FF00FFFF"/>
      <rgbColor rgb="FF800080"/>
      <rgbColor rgb="FF800000"/>
      <rgbColor rgb="FF008080"/>
      <rgbColor rgb="FF0000FF"/>
      <rgbColor rgb="FF00CCFF"/>
      <rgbColor rgb="FFF2F2F2"/>
      <rgbColor rgb="FFE2EFD9"/>
      <rgbColor rgb="FFFEF0B4"/>
      <rgbColor rgb="FF9CC2E5"/>
      <rgbColor rgb="FFF4B083"/>
      <rgbColor rgb="FFD8D8D8"/>
      <rgbColor rgb="FFF7CAAC"/>
      <rgbColor rgb="FF3366FF"/>
      <rgbColor rgb="FFC5E0B3"/>
      <rgbColor rgb="FF92D050"/>
      <rgbColor rgb="FFFFC000"/>
      <rgbColor rgb="FFFF9900"/>
      <rgbColor rgb="FFFBE4D5"/>
      <rgbColor rgb="FF666699"/>
      <rgbColor rgb="FF93C47D"/>
      <rgbColor rgb="FF002060"/>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730250</xdr:colOff>
      <xdr:row>0</xdr:row>
      <xdr:rowOff>47625</xdr:rowOff>
    </xdr:from>
    <xdr:to>
      <xdr:col>3</xdr:col>
      <xdr:colOff>222250</xdr:colOff>
      <xdr:row>2</xdr:row>
      <xdr:rowOff>329440</xdr:rowOff>
    </xdr:to>
    <xdr:pic>
      <xdr:nvPicPr>
        <xdr:cNvPr id="3" name="Imagen 2" descr="Un dibujo de una cara feliz&#10;&#10;El contenido generado por IA puede ser incorrecto.">
          <a:extLst>
            <a:ext uri="{FF2B5EF4-FFF2-40B4-BE49-F238E27FC236}">
              <a16:creationId xmlns:a16="http://schemas.microsoft.com/office/drawing/2014/main" id="{EE353D28-574A-49C0-9070-596102FE32A5}"/>
            </a:ext>
          </a:extLst>
        </xdr:cNvPr>
        <xdr:cNvPicPr>
          <a:picLocks noChangeAspect="1"/>
        </xdr:cNvPicPr>
      </xdr:nvPicPr>
      <xdr:blipFill>
        <a:blip xmlns:r="http://schemas.openxmlformats.org/officeDocument/2006/relationships" r:embed="rId1"/>
        <a:stretch>
          <a:fillRect/>
        </a:stretch>
      </xdr:blipFill>
      <xdr:spPr bwMode="auto">
        <a:xfrm>
          <a:off x="730250" y="47625"/>
          <a:ext cx="2921000" cy="101206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730250</xdr:colOff>
      <xdr:row>0</xdr:row>
      <xdr:rowOff>47625</xdr:rowOff>
    </xdr:from>
    <xdr:to>
      <xdr:col>3</xdr:col>
      <xdr:colOff>82550</xdr:colOff>
      <xdr:row>2</xdr:row>
      <xdr:rowOff>329440</xdr:rowOff>
    </xdr:to>
    <xdr:pic>
      <xdr:nvPicPr>
        <xdr:cNvPr id="3" name="Imagen 2" descr="Un dibujo de una cara feliz&#10;&#10;El contenido generado por IA puede ser incorrecto.">
          <a:extLst>
            <a:ext uri="{FF2B5EF4-FFF2-40B4-BE49-F238E27FC236}">
              <a16:creationId xmlns:a16="http://schemas.microsoft.com/office/drawing/2014/main" id="{7D137AD2-5A73-4CF5-9034-B25EA697B0D3}"/>
            </a:ext>
          </a:extLst>
        </xdr:cNvPr>
        <xdr:cNvPicPr>
          <a:picLocks noChangeAspect="1"/>
        </xdr:cNvPicPr>
      </xdr:nvPicPr>
      <xdr:blipFill>
        <a:blip xmlns:r="http://schemas.openxmlformats.org/officeDocument/2006/relationships" r:embed="rId1"/>
        <a:stretch>
          <a:fillRect/>
        </a:stretch>
      </xdr:blipFill>
      <xdr:spPr bwMode="auto">
        <a:xfrm>
          <a:off x="730250" y="47625"/>
          <a:ext cx="2921000" cy="100571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730250</xdr:colOff>
      <xdr:row>0</xdr:row>
      <xdr:rowOff>47625</xdr:rowOff>
    </xdr:from>
    <xdr:to>
      <xdr:col>2</xdr:col>
      <xdr:colOff>1562100</xdr:colOff>
      <xdr:row>2</xdr:row>
      <xdr:rowOff>329440</xdr:rowOff>
    </xdr:to>
    <xdr:pic>
      <xdr:nvPicPr>
        <xdr:cNvPr id="2" name="Imagen 1" descr="Un dibujo de una cara feliz&#10;&#10;El contenido generado por IA puede ser incorrecto.">
          <a:extLst>
            <a:ext uri="{FF2B5EF4-FFF2-40B4-BE49-F238E27FC236}">
              <a16:creationId xmlns:a16="http://schemas.microsoft.com/office/drawing/2014/main" id="{0D38081B-594C-4D31-88FB-130852A4FBF6}"/>
            </a:ext>
          </a:extLst>
        </xdr:cNvPr>
        <xdr:cNvPicPr>
          <a:picLocks noChangeAspect="1"/>
        </xdr:cNvPicPr>
      </xdr:nvPicPr>
      <xdr:blipFill>
        <a:blip xmlns:r="http://schemas.openxmlformats.org/officeDocument/2006/relationships" r:embed="rId1"/>
        <a:stretch>
          <a:fillRect/>
        </a:stretch>
      </xdr:blipFill>
      <xdr:spPr bwMode="auto">
        <a:xfrm>
          <a:off x="730250" y="47625"/>
          <a:ext cx="2921000" cy="100571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730250</xdr:colOff>
      <xdr:row>0</xdr:row>
      <xdr:rowOff>47625</xdr:rowOff>
    </xdr:from>
    <xdr:to>
      <xdr:col>3</xdr:col>
      <xdr:colOff>63500</xdr:colOff>
      <xdr:row>2</xdr:row>
      <xdr:rowOff>329440</xdr:rowOff>
    </xdr:to>
    <xdr:pic>
      <xdr:nvPicPr>
        <xdr:cNvPr id="2" name="Imagen 1" descr="Un dibujo de una cara feliz&#10;&#10;El contenido generado por IA puede ser incorrecto.">
          <a:extLst>
            <a:ext uri="{FF2B5EF4-FFF2-40B4-BE49-F238E27FC236}">
              <a16:creationId xmlns:a16="http://schemas.microsoft.com/office/drawing/2014/main" id="{4475F29D-AE32-438B-BAC6-E7A3F91FDAEB}"/>
            </a:ext>
          </a:extLst>
        </xdr:cNvPr>
        <xdr:cNvPicPr>
          <a:picLocks noChangeAspect="1"/>
        </xdr:cNvPicPr>
      </xdr:nvPicPr>
      <xdr:blipFill>
        <a:blip xmlns:r="http://schemas.openxmlformats.org/officeDocument/2006/relationships" r:embed="rId1"/>
        <a:stretch>
          <a:fillRect/>
        </a:stretch>
      </xdr:blipFill>
      <xdr:spPr bwMode="auto">
        <a:xfrm>
          <a:off x="730250" y="47625"/>
          <a:ext cx="2921000" cy="100571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730250</xdr:colOff>
      <xdr:row>0</xdr:row>
      <xdr:rowOff>47625</xdr:rowOff>
    </xdr:from>
    <xdr:to>
      <xdr:col>2</xdr:col>
      <xdr:colOff>990600</xdr:colOff>
      <xdr:row>2</xdr:row>
      <xdr:rowOff>329440</xdr:rowOff>
    </xdr:to>
    <xdr:pic>
      <xdr:nvPicPr>
        <xdr:cNvPr id="2" name="Imagen 1" descr="Un dibujo de una cara feliz&#10;&#10;El contenido generado por IA puede ser incorrecto.">
          <a:extLst>
            <a:ext uri="{FF2B5EF4-FFF2-40B4-BE49-F238E27FC236}">
              <a16:creationId xmlns:a16="http://schemas.microsoft.com/office/drawing/2014/main" id="{B774F7AB-6ADE-4480-82DB-D5659A4AF862}"/>
            </a:ext>
          </a:extLst>
        </xdr:cNvPr>
        <xdr:cNvPicPr>
          <a:picLocks noChangeAspect="1"/>
        </xdr:cNvPicPr>
      </xdr:nvPicPr>
      <xdr:blipFill>
        <a:blip xmlns:r="http://schemas.openxmlformats.org/officeDocument/2006/relationships" r:embed="rId1"/>
        <a:stretch>
          <a:fillRect/>
        </a:stretch>
      </xdr:blipFill>
      <xdr:spPr bwMode="auto">
        <a:xfrm>
          <a:off x="730250" y="47625"/>
          <a:ext cx="2921000" cy="100571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474202</xdr:colOff>
      <xdr:row>0</xdr:row>
      <xdr:rowOff>47625</xdr:rowOff>
    </xdr:from>
    <xdr:to>
      <xdr:col>2</xdr:col>
      <xdr:colOff>1136855</xdr:colOff>
      <xdr:row>2</xdr:row>
      <xdr:rowOff>339944</xdr:rowOff>
    </xdr:to>
    <xdr:pic>
      <xdr:nvPicPr>
        <xdr:cNvPr id="2" name="Imagen 1" descr="Un dibujo de una cara feliz&#10;&#10;El contenido generado por IA puede ser incorrecto.">
          <a:extLst>
            <a:ext uri="{FF2B5EF4-FFF2-40B4-BE49-F238E27FC236}">
              <a16:creationId xmlns:a16="http://schemas.microsoft.com/office/drawing/2014/main" id="{C9E83EA3-41E1-498E-9972-9BE6A8CF41CC}"/>
            </a:ext>
          </a:extLst>
        </xdr:cNvPr>
        <xdr:cNvPicPr>
          <a:picLocks noChangeAspect="1"/>
        </xdr:cNvPicPr>
      </xdr:nvPicPr>
      <xdr:blipFill>
        <a:blip xmlns:r="http://schemas.openxmlformats.org/officeDocument/2006/relationships" r:embed="rId1"/>
        <a:stretch>
          <a:fillRect/>
        </a:stretch>
      </xdr:blipFill>
      <xdr:spPr bwMode="auto">
        <a:xfrm>
          <a:off x="1457428" y="47625"/>
          <a:ext cx="1912169" cy="100925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730250</xdr:colOff>
      <xdr:row>0</xdr:row>
      <xdr:rowOff>47625</xdr:rowOff>
    </xdr:from>
    <xdr:to>
      <xdr:col>3</xdr:col>
      <xdr:colOff>215900</xdr:colOff>
      <xdr:row>2</xdr:row>
      <xdr:rowOff>329440</xdr:rowOff>
    </xdr:to>
    <xdr:pic>
      <xdr:nvPicPr>
        <xdr:cNvPr id="2" name="Imagen 1" descr="Un dibujo de una cara feliz&#10;&#10;El contenido generado por IA puede ser incorrecto.">
          <a:extLst>
            <a:ext uri="{FF2B5EF4-FFF2-40B4-BE49-F238E27FC236}">
              <a16:creationId xmlns:a16="http://schemas.microsoft.com/office/drawing/2014/main" id="{588151EA-6285-41C9-AC8B-C0BF08566594}"/>
            </a:ext>
          </a:extLst>
        </xdr:cNvPr>
        <xdr:cNvPicPr>
          <a:picLocks noChangeAspect="1"/>
        </xdr:cNvPicPr>
      </xdr:nvPicPr>
      <xdr:blipFill>
        <a:blip xmlns:r="http://schemas.openxmlformats.org/officeDocument/2006/relationships" r:embed="rId1"/>
        <a:stretch>
          <a:fillRect/>
        </a:stretch>
      </xdr:blipFill>
      <xdr:spPr bwMode="auto">
        <a:xfrm>
          <a:off x="730250" y="47625"/>
          <a:ext cx="2921000" cy="100571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730250</xdr:colOff>
      <xdr:row>0</xdr:row>
      <xdr:rowOff>47625</xdr:rowOff>
    </xdr:from>
    <xdr:to>
      <xdr:col>3</xdr:col>
      <xdr:colOff>19050</xdr:colOff>
      <xdr:row>2</xdr:row>
      <xdr:rowOff>329440</xdr:rowOff>
    </xdr:to>
    <xdr:pic>
      <xdr:nvPicPr>
        <xdr:cNvPr id="2" name="Imagen 1" descr="Un dibujo de una cara feliz&#10;&#10;El contenido generado por IA puede ser incorrecto.">
          <a:extLst>
            <a:ext uri="{FF2B5EF4-FFF2-40B4-BE49-F238E27FC236}">
              <a16:creationId xmlns:a16="http://schemas.microsoft.com/office/drawing/2014/main" id="{50972108-DA99-4BC9-BB5C-71BBB42C2260}"/>
            </a:ext>
          </a:extLst>
        </xdr:cNvPr>
        <xdr:cNvPicPr>
          <a:picLocks noChangeAspect="1"/>
        </xdr:cNvPicPr>
      </xdr:nvPicPr>
      <xdr:blipFill>
        <a:blip xmlns:r="http://schemas.openxmlformats.org/officeDocument/2006/relationships" r:embed="rId1"/>
        <a:stretch>
          <a:fillRect/>
        </a:stretch>
      </xdr:blipFill>
      <xdr:spPr bwMode="auto">
        <a:xfrm>
          <a:off x="730250" y="47625"/>
          <a:ext cx="2921000" cy="100571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730250</xdr:colOff>
      <xdr:row>0</xdr:row>
      <xdr:rowOff>47625</xdr:rowOff>
    </xdr:from>
    <xdr:to>
      <xdr:col>1</xdr:col>
      <xdr:colOff>1060450</xdr:colOff>
      <xdr:row>2</xdr:row>
      <xdr:rowOff>329440</xdr:rowOff>
    </xdr:to>
    <xdr:pic>
      <xdr:nvPicPr>
        <xdr:cNvPr id="2" name="Imagen 1" descr="Un dibujo de una cara feliz&#10;&#10;El contenido generado por IA puede ser incorrecto.">
          <a:extLst>
            <a:ext uri="{FF2B5EF4-FFF2-40B4-BE49-F238E27FC236}">
              <a16:creationId xmlns:a16="http://schemas.microsoft.com/office/drawing/2014/main" id="{969C0A7D-01A7-47DA-9320-5DD6DF718ECE}"/>
            </a:ext>
          </a:extLst>
        </xdr:cNvPr>
        <xdr:cNvPicPr>
          <a:picLocks noChangeAspect="1"/>
        </xdr:cNvPicPr>
      </xdr:nvPicPr>
      <xdr:blipFill>
        <a:blip xmlns:r="http://schemas.openxmlformats.org/officeDocument/2006/relationships" r:embed="rId1"/>
        <a:stretch>
          <a:fillRect/>
        </a:stretch>
      </xdr:blipFill>
      <xdr:spPr bwMode="auto">
        <a:xfrm>
          <a:off x="730250" y="47625"/>
          <a:ext cx="2921000" cy="100571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D:\Desktop\armonizaci&#243;n%20proyectos\PRESUPUESTO%202025\PROCESO%20DE%20ARMONIZACI&#211;N%202024%20VF\RENDICI&#211;N%20DE%20CUENTAS%202024\C:\Users\secretaria%20general\Downloads\SALVAR\Documents\FORTUL%202017\MAPAS%20DE%20RIESGOS%202018\MAPA%20DE%20RIESGOS%20GTH%202017.xls?690B05E5" TargetMode="External"/><Relationship Id="rId1" Type="http://schemas.openxmlformats.org/officeDocument/2006/relationships/externalLinkPath" Target="file:///\\690B05E5\MAPA%20DE%20RIESGOS%20GTH%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esktop\armonizaci&#243;n%20proyectos\PRESUPUESTO%202025\PROCESO%20DE%20ARMONIZACI&#211;N%202024%20VF\RENDICI&#211;N%20DE%20CUENTAS%202024\C:\Users\secretaria%20general\Downloads\FORMATOS%201%20-%207%20MAPA%20DE%20RIESGOS%20DE%20CORRUPCI&#211;N%202018.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D:\Desktop\armonizaci&#243;n%20proyectos\PRESUPUESTO%202025\PROCESO%20DE%20ARMONIZACI&#211;N%202024%20VF\RENDICI&#211;N%20DE%20CUENTAS%202024\C:\Users\secretaria%20general\Downloads\SALVAR\Documents\ESE%20HOSPITAL%20LOCAL%20DE%20LOS%20PATIOS%202017\MAPA%20DE%20RIESGOS%20DE%20GESTI&#211;N%202017\MAPA%20DE%20RIESGOS%20PROCESO%20ODONTOLOGIA%20ESE%20HLP%202017.xls?91376EA2" TargetMode="External"/><Relationship Id="rId1" Type="http://schemas.openxmlformats.org/officeDocument/2006/relationships/externalLinkPath" Target="file:///\\91376EA2\MAPA%20DE%20RIESGOS%20PROCESO%20ODONTOLOGIA%20ESE%20HLP%202017.xl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file:///D:\Desktop\armonizaci&#243;n%20proyectos\PRESUPUESTO%202025\PROCESO%20DE%20ARMONIZACI&#211;N%202024%20VF\RENDICI&#211;N%20DE%20CUENTAS%202024\C:\Users\secretaria%20general\Downloads\SALVAR\Documents\ALCALDIA%20GRAMALOTE%202016\MAPAS%20DE%20RIESGOS%202016\MAPA%20DE%20RIESGOS%20ALMACEN%202016.xls?D4AC4318" TargetMode="External"/><Relationship Id="rId1" Type="http://schemas.openxmlformats.org/officeDocument/2006/relationships/externalLinkPath" Target="file:///\\D4AC4318\MAPA%20DE%20RIESGOS%20ALMACEN%202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estrategico"/>
      <sheetName val="identificación del riesgo"/>
      <sheetName val="análisis del riesgo"/>
      <sheetName val="ponderación de controles "/>
      <sheetName val="valoración del riesgo"/>
      <sheetName val="rango calificación controles"/>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entificación del contexto"/>
      <sheetName val="identificación riesgo de corrup"/>
      <sheetName val="tabla de probabilidad e impacto"/>
      <sheetName val="análisis del riesgo"/>
      <sheetName val="CRITERIOS"/>
      <sheetName val="ponderación de controles"/>
      <sheetName val="valoración del riesgo"/>
      <sheetName val="rango calificación controles"/>
      <sheetName val="nuevo análisis del riesgo"/>
      <sheetName val="mapa de riesgos"/>
      <sheetName val="seguimiento mapas de riesgo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iticas de admon de riesgos"/>
      <sheetName val="contexto estrategico"/>
      <sheetName val="identificación del riesgo"/>
      <sheetName val="análisis del riesgo"/>
      <sheetName val="ponderación de controles"/>
      <sheetName val="valoración del riesgo"/>
      <sheetName val="rango calificación controles"/>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estrategico"/>
      <sheetName val="identificación del riesgo"/>
      <sheetName val="análisis del riesgo"/>
      <sheetName val="ponderación de controles C1"/>
      <sheetName val="ponderación de controles C2"/>
      <sheetName val="valoración del riesgo"/>
      <sheetName val="rango calificación controles C1"/>
      <sheetName val="rango calificación controles C2"/>
      <sheetName val="nuevo análisis del riesgo"/>
      <sheetName val="mapa de riesgos"/>
      <sheetName val="CRITERIO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EF0B4"/>
  </sheetPr>
  <dimension ref="A1:AM1000"/>
  <sheetViews>
    <sheetView showGridLines="0" tabSelected="1" zoomScale="53" zoomScaleNormal="53" workbookViewId="0">
      <selection activeCell="E3" sqref="E3:AE3"/>
    </sheetView>
  </sheetViews>
  <sheetFormatPr baseColWidth="10" defaultColWidth="14.42578125" defaultRowHeight="15" customHeight="1" x14ac:dyDescent="0.25"/>
  <cols>
    <col min="1" max="1" width="11.5703125" style="26" customWidth="1"/>
    <col min="2" max="2" width="20.42578125" style="26" customWidth="1"/>
    <col min="3" max="3" width="17.140625" style="26" customWidth="1"/>
    <col min="4" max="4" width="20.5703125" style="26" customWidth="1"/>
    <col min="5" max="5" width="23.42578125" style="26" customWidth="1"/>
    <col min="6" max="6" width="11.85546875" style="26" customWidth="1"/>
    <col min="7" max="7" width="17.140625" style="26" customWidth="1"/>
    <col min="8" max="8" width="18.5703125" style="26" customWidth="1"/>
    <col min="9" max="9" width="12.42578125" style="26" customWidth="1"/>
    <col min="10" max="10" width="11" style="26" customWidth="1"/>
    <col min="11" max="11" width="11.5703125" style="26" customWidth="1"/>
    <col min="12" max="12" width="11" style="26" customWidth="1"/>
    <col min="13" max="13" width="13.85546875" style="26" customWidth="1"/>
    <col min="14" max="14" width="14.42578125" style="26"/>
    <col min="15" max="15" width="28.42578125" style="26" customWidth="1"/>
    <col min="16" max="16" width="12" style="26" customWidth="1"/>
    <col min="17" max="17" width="15.42578125" style="26" customWidth="1"/>
    <col min="18" max="18" width="12.5703125" style="26" customWidth="1"/>
    <col min="19" max="19" width="17" style="26" customWidth="1"/>
    <col min="20" max="20" width="13" style="26" customWidth="1"/>
    <col min="21" max="21" width="11.5703125" style="26" customWidth="1"/>
    <col min="22" max="22" width="18.42578125" style="26" customWidth="1"/>
    <col min="23" max="23" width="13" style="26" customWidth="1"/>
    <col min="24" max="24" width="9.5703125" style="26" customWidth="1"/>
    <col min="25" max="25" width="14.5703125" style="26" customWidth="1"/>
    <col min="26" max="26" width="9.42578125" style="26" customWidth="1"/>
    <col min="27" max="27" width="14.42578125" style="26" customWidth="1"/>
    <col min="28" max="28" width="13" style="26" customWidth="1"/>
    <col min="29" max="29" width="11.5703125" style="26" customWidth="1"/>
    <col min="30" max="31" width="7.5703125" style="26" customWidth="1"/>
    <col min="32" max="32" width="10.85546875" style="26" customWidth="1"/>
    <col min="33" max="33" width="12" style="26" customWidth="1"/>
    <col min="34" max="34" width="20.42578125" style="26" customWidth="1"/>
    <col min="35" max="35" width="11" style="26" customWidth="1"/>
    <col min="36" max="36" width="13.42578125" style="26" customWidth="1"/>
    <col min="37" max="37" width="15.5703125" style="26" customWidth="1"/>
    <col min="38" max="38" width="11.5703125" style="26" customWidth="1"/>
    <col min="39" max="39" width="15.5703125" style="26" customWidth="1"/>
    <col min="40" max="16384" width="14.42578125" style="26"/>
  </cols>
  <sheetData>
    <row r="1" spans="1:39"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39"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39"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4" spans="1:39" ht="24" customHeight="1" x14ac:dyDescent="0.25">
      <c r="A4" s="25" t="s">
        <v>0</v>
      </c>
      <c r="B4" s="25"/>
      <c r="C4" s="36" t="s">
        <v>1</v>
      </c>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row>
    <row r="5" spans="1:39" ht="24" customHeight="1" x14ac:dyDescent="0.25">
      <c r="A5" s="36" t="s">
        <v>2</v>
      </c>
      <c r="B5" s="36"/>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row>
    <row r="6" spans="1:39" ht="24" customHeight="1" x14ac:dyDescent="0.25">
      <c r="A6" s="42" t="s">
        <v>3</v>
      </c>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row>
    <row r="7" spans="1:39" ht="32.25" customHeight="1" x14ac:dyDescent="0.25">
      <c r="A7" s="43" t="s">
        <v>4</v>
      </c>
      <c r="B7" s="43"/>
      <c r="C7" s="43"/>
      <c r="D7" s="43"/>
      <c r="E7" s="43"/>
      <c r="F7" s="43"/>
      <c r="G7" s="43"/>
      <c r="H7" s="43"/>
      <c r="I7" s="44" t="s">
        <v>5</v>
      </c>
      <c r="J7" s="44"/>
      <c r="K7" s="44"/>
      <c r="L7" s="44"/>
      <c r="M7" s="44"/>
      <c r="N7" s="45" t="s">
        <v>6</v>
      </c>
      <c r="O7" s="45"/>
      <c r="P7" s="45"/>
      <c r="Q7" s="45"/>
      <c r="R7" s="45"/>
      <c r="S7" s="45"/>
      <c r="T7" s="45"/>
      <c r="U7" s="45"/>
      <c r="V7" s="46" t="s">
        <v>7</v>
      </c>
      <c r="W7" s="46"/>
      <c r="X7" s="46"/>
      <c r="Y7" s="46"/>
      <c r="Z7" s="46"/>
      <c r="AA7" s="46"/>
      <c r="AB7" s="46"/>
      <c r="AC7" s="46"/>
      <c r="AD7" s="47" t="s">
        <v>8</v>
      </c>
      <c r="AE7" s="47"/>
      <c r="AF7" s="47"/>
      <c r="AG7" s="47"/>
      <c r="AH7" s="48" t="s">
        <v>9</v>
      </c>
      <c r="AI7" s="48"/>
      <c r="AJ7" s="48"/>
      <c r="AK7" s="48"/>
      <c r="AL7" s="48"/>
      <c r="AM7" s="48"/>
    </row>
    <row r="8" spans="1:39" ht="21" customHeight="1" x14ac:dyDescent="0.25">
      <c r="A8" s="49" t="s">
        <v>10</v>
      </c>
      <c r="B8" s="50" t="s">
        <v>328</v>
      </c>
      <c r="C8" s="50" t="s">
        <v>329</v>
      </c>
      <c r="D8" s="50" t="s">
        <v>330</v>
      </c>
      <c r="E8" s="50" t="s">
        <v>14</v>
      </c>
      <c r="F8" s="50" t="s">
        <v>15</v>
      </c>
      <c r="G8" s="50" t="s">
        <v>16</v>
      </c>
      <c r="H8" s="50" t="s">
        <v>17</v>
      </c>
      <c r="I8" s="51" t="s">
        <v>18</v>
      </c>
      <c r="J8" s="51" t="s">
        <v>19</v>
      </c>
      <c r="K8" s="51" t="s">
        <v>20</v>
      </c>
      <c r="L8" s="51" t="s">
        <v>19</v>
      </c>
      <c r="M8" s="51" t="s">
        <v>21</v>
      </c>
      <c r="N8" s="52" t="s">
        <v>22</v>
      </c>
      <c r="O8" s="52" t="s">
        <v>23</v>
      </c>
      <c r="P8" s="52" t="s">
        <v>24</v>
      </c>
      <c r="Q8" s="52"/>
      <c r="R8" s="52"/>
      <c r="S8" s="52"/>
      <c r="T8" s="52"/>
      <c r="U8" s="52"/>
      <c r="V8" s="50" t="s">
        <v>25</v>
      </c>
      <c r="W8" s="50" t="s">
        <v>26</v>
      </c>
      <c r="X8" s="50"/>
      <c r="Y8" s="50" t="s">
        <v>27</v>
      </c>
      <c r="Z8" s="50"/>
      <c r="AA8" s="50" t="s">
        <v>28</v>
      </c>
      <c r="AB8" s="50" t="s">
        <v>29</v>
      </c>
      <c r="AC8" s="50" t="s">
        <v>30</v>
      </c>
      <c r="AD8" s="53" t="s">
        <v>31</v>
      </c>
      <c r="AE8" s="53" t="s">
        <v>32</v>
      </c>
      <c r="AF8" s="53" t="s">
        <v>33</v>
      </c>
      <c r="AG8" s="53" t="s">
        <v>34</v>
      </c>
      <c r="AH8" s="54" t="s">
        <v>35</v>
      </c>
      <c r="AI8" s="54" t="s">
        <v>36</v>
      </c>
      <c r="AJ8" s="54" t="s">
        <v>37</v>
      </c>
      <c r="AK8" s="54" t="s">
        <v>38</v>
      </c>
      <c r="AL8" s="54" t="s">
        <v>39</v>
      </c>
      <c r="AM8" s="54" t="s">
        <v>40</v>
      </c>
    </row>
    <row r="9" spans="1:39" ht="27" customHeight="1" x14ac:dyDescent="0.25">
      <c r="A9" s="49"/>
      <c r="B9" s="49"/>
      <c r="C9" s="49"/>
      <c r="D9" s="49"/>
      <c r="E9" s="49"/>
      <c r="F9" s="49"/>
      <c r="G9" s="49"/>
      <c r="H9" s="49"/>
      <c r="I9" s="49"/>
      <c r="J9" s="49"/>
      <c r="K9" s="49"/>
      <c r="L9" s="49"/>
      <c r="M9" s="49"/>
      <c r="N9" s="49"/>
      <c r="O9" s="49"/>
      <c r="P9" s="27" t="s">
        <v>41</v>
      </c>
      <c r="Q9" s="27" t="s">
        <v>42</v>
      </c>
      <c r="R9" s="27" t="s">
        <v>43</v>
      </c>
      <c r="S9" s="27" t="s">
        <v>44</v>
      </c>
      <c r="T9" s="27" t="s">
        <v>45</v>
      </c>
      <c r="U9" s="27" t="s">
        <v>46</v>
      </c>
      <c r="V9" s="50"/>
      <c r="W9" s="50"/>
      <c r="X9" s="50"/>
      <c r="Y9" s="50"/>
      <c r="Z9" s="50"/>
      <c r="AA9" s="50"/>
      <c r="AB9" s="50"/>
      <c r="AC9" s="50"/>
      <c r="AD9" s="50"/>
      <c r="AE9" s="50"/>
      <c r="AF9" s="50"/>
      <c r="AG9" s="50"/>
      <c r="AH9" s="50"/>
      <c r="AI9" s="50"/>
      <c r="AJ9" s="50"/>
      <c r="AK9" s="50"/>
      <c r="AL9" s="50"/>
      <c r="AM9" s="50"/>
    </row>
    <row r="10" spans="1:39" ht="116.25" customHeight="1" x14ac:dyDescent="0.25">
      <c r="A10" s="55">
        <v>1</v>
      </c>
      <c r="B10" s="56" t="s">
        <v>47</v>
      </c>
      <c r="C10" s="56" t="s">
        <v>48</v>
      </c>
      <c r="D10" s="56" t="s">
        <v>49</v>
      </c>
      <c r="E10" s="56" t="s">
        <v>50</v>
      </c>
      <c r="F10" s="56" t="s">
        <v>51</v>
      </c>
      <c r="G10" s="56" t="s">
        <v>52</v>
      </c>
      <c r="H10" s="56" t="s">
        <v>53</v>
      </c>
      <c r="I10" s="57" t="s">
        <v>54</v>
      </c>
      <c r="J10" s="58">
        <f>IF(I10="Muy Baja",20%,IF(I10="Baja",40%,IF(I10="Media",60%,IF(I10="Alta",80%,IF(I10="Muy Alta",100%,"Error en datos")))))</f>
        <v>0.2</v>
      </c>
      <c r="K10" s="57" t="s">
        <v>55</v>
      </c>
      <c r="L10" s="58">
        <f>IF(K10="Leve",20%,IF(K10="Menor",40%,IF(K10="Moderado",60%,IF(K10="Mayor",80%,100%))))</f>
        <v>0.6</v>
      </c>
      <c r="M10" s="37"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Moderado</v>
      </c>
      <c r="N10" s="28" t="s">
        <v>56</v>
      </c>
      <c r="O10" s="30" t="s">
        <v>57</v>
      </c>
      <c r="P10" s="28" t="s">
        <v>58</v>
      </c>
      <c r="Q10" s="28" t="s">
        <v>59</v>
      </c>
      <c r="R10" s="29">
        <f t="shared" ref="R10:R19" si="0">IF(P10="Preventivo",25%,IF(P10="Detectivo",15%,IF(P10="Correctivo",10%,0)))+IF(Q10="Manual",15%,IF(Q10="Automático",25%))</f>
        <v>0.4</v>
      </c>
      <c r="S10" s="28" t="s">
        <v>60</v>
      </c>
      <c r="T10" s="28" t="s">
        <v>61</v>
      </c>
      <c r="U10" s="28" t="s">
        <v>62</v>
      </c>
      <c r="V10" s="56" t="str">
        <f>E10</f>
        <v xml:space="preserve">Probabilidad de afectación reputacional debido a que la entidad no cumpla con las metas y/o objetivos asignados en el plan de desarrollo Municipal 2024-2027 y el plan estratégico institucional </v>
      </c>
      <c r="W10" s="28" t="s">
        <v>18</v>
      </c>
      <c r="X10" s="29">
        <f>+J10</f>
        <v>0.2</v>
      </c>
      <c r="Y10" s="28" t="str">
        <f t="shared" ref="Y10:Y19" si="1">N10</f>
        <v xml:space="preserve">Control No.1
</v>
      </c>
      <c r="Z10" s="29">
        <f t="shared" ref="Z10:Z19" si="2">+R10</f>
        <v>0.4</v>
      </c>
      <c r="AA10" s="29">
        <f t="shared" ref="AA10:AA19" si="3">+X10*Z10</f>
        <v>8.0000000000000016E-2</v>
      </c>
      <c r="AB10" s="59">
        <f>+X10-AA10</f>
        <v>0.12</v>
      </c>
      <c r="AC10" s="60">
        <f>+IF(P11="Correctivo",X11-AA11,L10)</f>
        <v>0.6</v>
      </c>
      <c r="AD10" s="58">
        <f>+AB10</f>
        <v>0.12</v>
      </c>
      <c r="AE10" s="58">
        <f>IF(P11="Correctivo",X11-AA11,L10)</f>
        <v>0.6</v>
      </c>
      <c r="AF10" s="37"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61" t="str">
        <f>+IF(AF10="Bajo","Asumir el riesgo, Reducir el riesgo",IF(AF10="Moderado","Asumir el riesgo, Reducir el riesgo",IF(AF10="Alto","Evitar, compartir o transferir","Eliminar o reducir el riesgo")))</f>
        <v>Asumir el riesgo, Reducir el riesgo</v>
      </c>
      <c r="AH10" s="57" t="s">
        <v>63</v>
      </c>
      <c r="AI10" s="57" t="s">
        <v>64</v>
      </c>
      <c r="AJ10" s="62"/>
      <c r="AK10" s="62"/>
      <c r="AL10" s="57" t="s">
        <v>65</v>
      </c>
      <c r="AM10" s="57"/>
    </row>
    <row r="11" spans="1:39" ht="102.75" customHeight="1" x14ac:dyDescent="0.25">
      <c r="A11" s="55"/>
      <c r="B11" s="55"/>
      <c r="C11" s="55"/>
      <c r="D11" s="55"/>
      <c r="E11" s="55"/>
      <c r="F11" s="55"/>
      <c r="G11" s="55"/>
      <c r="H11" s="55"/>
      <c r="I11" s="55"/>
      <c r="J11" s="55"/>
      <c r="K11" s="55"/>
      <c r="L11" s="55"/>
      <c r="M11" s="37"/>
      <c r="N11" s="28" t="s">
        <v>66</v>
      </c>
      <c r="O11" s="30" t="s">
        <v>67</v>
      </c>
      <c r="P11" s="28" t="s">
        <v>58</v>
      </c>
      <c r="Q11" s="28" t="s">
        <v>59</v>
      </c>
      <c r="R11" s="29">
        <f t="shared" si="0"/>
        <v>0.4</v>
      </c>
      <c r="S11" s="28" t="s">
        <v>60</v>
      </c>
      <c r="T11" s="28" t="s">
        <v>61</v>
      </c>
      <c r="U11" s="28" t="s">
        <v>62</v>
      </c>
      <c r="V11" s="56"/>
      <c r="W11" s="28" t="s">
        <v>20</v>
      </c>
      <c r="X11" s="29">
        <f>+L10</f>
        <v>0.6</v>
      </c>
      <c r="Y11" s="28" t="str">
        <f t="shared" si="1"/>
        <v xml:space="preserve">Control No.2
</v>
      </c>
      <c r="Z11" s="29">
        <f t="shared" si="2"/>
        <v>0.4</v>
      </c>
      <c r="AA11" s="29">
        <f t="shared" si="3"/>
        <v>0.24</v>
      </c>
      <c r="AB11" s="59"/>
      <c r="AC11" s="59"/>
      <c r="AD11" s="59"/>
      <c r="AE11" s="59"/>
      <c r="AF11" s="37"/>
      <c r="AG11" s="61"/>
      <c r="AH11" s="61"/>
      <c r="AI11" s="61"/>
      <c r="AJ11" s="61"/>
      <c r="AK11" s="61"/>
      <c r="AL11" s="61"/>
      <c r="AM11" s="61"/>
    </row>
    <row r="12" spans="1:39" ht="102.75" customHeight="1" x14ac:dyDescent="0.25">
      <c r="A12" s="55">
        <v>2</v>
      </c>
      <c r="B12" s="56" t="s">
        <v>47</v>
      </c>
      <c r="C12" s="56" t="s">
        <v>68</v>
      </c>
      <c r="D12" s="56" t="s">
        <v>69</v>
      </c>
      <c r="E12" s="56" t="s">
        <v>70</v>
      </c>
      <c r="F12" s="56" t="s">
        <v>51</v>
      </c>
      <c r="G12" s="56" t="s">
        <v>71</v>
      </c>
      <c r="H12" s="56" t="s">
        <v>72</v>
      </c>
      <c r="I12" s="57" t="s">
        <v>73</v>
      </c>
      <c r="J12" s="58">
        <f>IF(I12="Muy Baja",20%,IF(I12="Baja",40%,IF(I12="Media",60%,IF(I12="Alta",80%,IF(I12="Muy Alta",100%,"Error en datos")))))</f>
        <v>0.4</v>
      </c>
      <c r="K12" s="57" t="s">
        <v>55</v>
      </c>
      <c r="L12" s="58">
        <f>IF(K12="Leve",20%,IF(K12="Menor",40%,IF(K12="Moderado",60%,IF(K12="Mayor",80%,100%))))</f>
        <v>0.6</v>
      </c>
      <c r="M12" s="37"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28" t="s">
        <v>56</v>
      </c>
      <c r="O12" s="30" t="s">
        <v>74</v>
      </c>
      <c r="P12" s="28" t="s">
        <v>58</v>
      </c>
      <c r="Q12" s="28" t="s">
        <v>59</v>
      </c>
      <c r="R12" s="29">
        <f t="shared" si="0"/>
        <v>0.4</v>
      </c>
      <c r="S12" s="28" t="s">
        <v>60</v>
      </c>
      <c r="T12" s="28" t="s">
        <v>61</v>
      </c>
      <c r="U12" s="28" t="s">
        <v>62</v>
      </c>
      <c r="V12" s="56" t="str">
        <f>E12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W12" s="28" t="s">
        <v>18</v>
      </c>
      <c r="X12" s="29">
        <f>+J12</f>
        <v>0.4</v>
      </c>
      <c r="Y12" s="28" t="str">
        <f t="shared" si="1"/>
        <v xml:space="preserve">Control No.1
</v>
      </c>
      <c r="Z12" s="29">
        <f t="shared" si="2"/>
        <v>0.4</v>
      </c>
      <c r="AA12" s="29">
        <f t="shared" si="3"/>
        <v>0.16000000000000003</v>
      </c>
      <c r="AB12" s="59">
        <f>+X12-AA12</f>
        <v>0.24</v>
      </c>
      <c r="AC12" s="60">
        <f>+IF(P13="Correctivo",X13-AA13,L12)</f>
        <v>0.6</v>
      </c>
      <c r="AD12" s="58">
        <f>+AB12</f>
        <v>0.24</v>
      </c>
      <c r="AE12" s="58">
        <f>IF(P13="Correctivo",X13-AA13,L12)</f>
        <v>0.6</v>
      </c>
      <c r="AF12" s="37"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61" t="str">
        <f>+IF(AF12="Bajo","Asumir el riesgo, Reducir el riesgo",IF(AF12="Moderado","Asumir el riesgo, Reducir el riesgo",IF(AF12="Alto","Evitar, compartir o transferir","Eliminar o reducir el riesgo")))</f>
        <v>Asumir el riesgo, Reducir el riesgo</v>
      </c>
      <c r="AH12" s="57" t="s">
        <v>75</v>
      </c>
      <c r="AI12" s="57" t="s">
        <v>76</v>
      </c>
      <c r="AJ12" s="62"/>
      <c r="AK12" s="62"/>
      <c r="AL12" s="57" t="s">
        <v>65</v>
      </c>
      <c r="AM12" s="57"/>
    </row>
    <row r="13" spans="1:39" ht="130.5" customHeight="1" x14ac:dyDescent="0.25">
      <c r="A13" s="55"/>
      <c r="B13" s="55"/>
      <c r="C13" s="55"/>
      <c r="D13" s="55"/>
      <c r="E13" s="55"/>
      <c r="F13" s="55"/>
      <c r="G13" s="55"/>
      <c r="H13" s="55"/>
      <c r="I13" s="55"/>
      <c r="J13" s="55"/>
      <c r="K13" s="55"/>
      <c r="L13" s="55"/>
      <c r="M13" s="37"/>
      <c r="N13" s="28" t="s">
        <v>66</v>
      </c>
      <c r="O13" s="30" t="s">
        <v>77</v>
      </c>
      <c r="P13" s="28" t="s">
        <v>58</v>
      </c>
      <c r="Q13" s="28" t="s">
        <v>59</v>
      </c>
      <c r="R13" s="29">
        <f t="shared" si="0"/>
        <v>0.4</v>
      </c>
      <c r="S13" s="28" t="s">
        <v>60</v>
      </c>
      <c r="T13" s="28" t="s">
        <v>61</v>
      </c>
      <c r="U13" s="28" t="s">
        <v>62</v>
      </c>
      <c r="V13" s="56"/>
      <c r="W13" s="28" t="s">
        <v>20</v>
      </c>
      <c r="X13" s="29">
        <f>+L12</f>
        <v>0.6</v>
      </c>
      <c r="Y13" s="28" t="str">
        <f t="shared" si="1"/>
        <v xml:space="preserve">Control No.2
</v>
      </c>
      <c r="Z13" s="29">
        <f t="shared" si="2"/>
        <v>0.4</v>
      </c>
      <c r="AA13" s="29">
        <f t="shared" si="3"/>
        <v>0.24</v>
      </c>
      <c r="AB13" s="59"/>
      <c r="AC13" s="59"/>
      <c r="AD13" s="59"/>
      <c r="AE13" s="59"/>
      <c r="AF13" s="37"/>
      <c r="AG13" s="61"/>
      <c r="AH13" s="61"/>
      <c r="AI13" s="61"/>
      <c r="AJ13" s="61"/>
      <c r="AK13" s="61"/>
      <c r="AL13" s="61"/>
      <c r="AM13" s="61"/>
    </row>
    <row r="14" spans="1:39" ht="117" customHeight="1" x14ac:dyDescent="0.25">
      <c r="A14" s="55">
        <v>3</v>
      </c>
      <c r="B14" s="56" t="s">
        <v>47</v>
      </c>
      <c r="C14" s="56" t="s">
        <v>78</v>
      </c>
      <c r="D14" s="56" t="s">
        <v>79</v>
      </c>
      <c r="E14" s="56" t="s">
        <v>80</v>
      </c>
      <c r="F14" s="56" t="s">
        <v>51</v>
      </c>
      <c r="G14" s="56" t="s">
        <v>71</v>
      </c>
      <c r="H14" s="56" t="s">
        <v>53</v>
      </c>
      <c r="I14" s="57" t="s">
        <v>54</v>
      </c>
      <c r="J14" s="58">
        <f>IF(I14="Muy Baja",20%,IF(I14="Baja",40%,IF(I14="Media",60%,IF(I14="Alta",80%,IF(I14="Muy Alta",100%,"Error en datos")))))</f>
        <v>0.2</v>
      </c>
      <c r="K14" s="57" t="s">
        <v>81</v>
      </c>
      <c r="L14" s="58">
        <f>IF(K14="Leve",20%,IF(K14="Menor",40%,IF(K14="Moderado",60%,IF(K14="Mayor",80%,100%))))</f>
        <v>0.8</v>
      </c>
      <c r="M14" s="37"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28" t="s">
        <v>56</v>
      </c>
      <c r="O14" s="31" t="s">
        <v>82</v>
      </c>
      <c r="P14" s="28" t="s">
        <v>58</v>
      </c>
      <c r="Q14" s="28" t="s">
        <v>59</v>
      </c>
      <c r="R14" s="29">
        <f t="shared" si="0"/>
        <v>0.4</v>
      </c>
      <c r="S14" s="28" t="s">
        <v>60</v>
      </c>
      <c r="T14" s="28" t="s">
        <v>61</v>
      </c>
      <c r="U14" s="28" t="s">
        <v>62</v>
      </c>
      <c r="V14" s="56" t="str">
        <f>E14</f>
        <v>Probabilidad de afectación reputacional debido a que la entidad no cumpla con las metas y/o objetivos asignados en el cumplimiento del decreto 612 del 2018</v>
      </c>
      <c r="W14" s="28" t="s">
        <v>18</v>
      </c>
      <c r="X14" s="29">
        <f>+J14</f>
        <v>0.2</v>
      </c>
      <c r="Y14" s="28" t="str">
        <f t="shared" si="1"/>
        <v xml:space="preserve">Control No.1
</v>
      </c>
      <c r="Z14" s="29">
        <f t="shared" si="2"/>
        <v>0.4</v>
      </c>
      <c r="AA14" s="29">
        <f t="shared" si="3"/>
        <v>8.0000000000000016E-2</v>
      </c>
      <c r="AB14" s="59">
        <f>+X14-AA14</f>
        <v>0.12</v>
      </c>
      <c r="AC14" s="60">
        <f>+IF(P15="Correctivo",X15-AA15,L14)</f>
        <v>0.8</v>
      </c>
      <c r="AD14" s="58">
        <f>+AB14</f>
        <v>0.12</v>
      </c>
      <c r="AE14" s="58">
        <f>IF(P15="Correctivo",X15-AA15,L14)</f>
        <v>0.8</v>
      </c>
      <c r="AF14" s="37"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61" t="str">
        <f>+IF(AF14="Bajo","Asumir el riesgo, Reducir el riesgo",IF(AF14="Moderado","Asumir el riesgo, Reducir el riesgo",IF(AF14="Alto","Evitar, compartir o transferir","Eliminar o reducir el riesgo")))</f>
        <v>Evitar, compartir o transferir</v>
      </c>
      <c r="AH14" s="57" t="s">
        <v>83</v>
      </c>
      <c r="AI14" s="57" t="s">
        <v>76</v>
      </c>
      <c r="AJ14" s="62"/>
      <c r="AK14" s="62"/>
      <c r="AL14" s="57" t="s">
        <v>65</v>
      </c>
      <c r="AM14" s="57"/>
    </row>
    <row r="15" spans="1:39" ht="93" customHeight="1" x14ac:dyDescent="0.25">
      <c r="A15" s="55"/>
      <c r="B15" s="55"/>
      <c r="C15" s="55"/>
      <c r="D15" s="55"/>
      <c r="E15" s="55"/>
      <c r="F15" s="55"/>
      <c r="G15" s="55"/>
      <c r="H15" s="55"/>
      <c r="I15" s="55"/>
      <c r="J15" s="55"/>
      <c r="K15" s="55"/>
      <c r="L15" s="55"/>
      <c r="M15" s="37"/>
      <c r="N15" s="28" t="s">
        <v>66</v>
      </c>
      <c r="O15" s="31" t="s">
        <v>84</v>
      </c>
      <c r="P15" s="28" t="s">
        <v>58</v>
      </c>
      <c r="Q15" s="28" t="s">
        <v>59</v>
      </c>
      <c r="R15" s="29">
        <f t="shared" si="0"/>
        <v>0.4</v>
      </c>
      <c r="S15" s="28" t="s">
        <v>60</v>
      </c>
      <c r="T15" s="28" t="s">
        <v>61</v>
      </c>
      <c r="U15" s="28" t="s">
        <v>62</v>
      </c>
      <c r="V15" s="56"/>
      <c r="W15" s="28" t="s">
        <v>20</v>
      </c>
      <c r="X15" s="29">
        <f>+L14</f>
        <v>0.8</v>
      </c>
      <c r="Y15" s="28" t="str">
        <f t="shared" si="1"/>
        <v xml:space="preserve">Control No.2
</v>
      </c>
      <c r="Z15" s="29">
        <f t="shared" si="2"/>
        <v>0.4</v>
      </c>
      <c r="AA15" s="29">
        <f t="shared" si="3"/>
        <v>0.32000000000000006</v>
      </c>
      <c r="AB15" s="59"/>
      <c r="AC15" s="59"/>
      <c r="AD15" s="59"/>
      <c r="AE15" s="59"/>
      <c r="AF15" s="37"/>
      <c r="AG15" s="61"/>
      <c r="AH15" s="61"/>
      <c r="AI15" s="61"/>
      <c r="AJ15" s="61"/>
      <c r="AK15" s="61"/>
      <c r="AL15" s="61"/>
      <c r="AM15" s="61"/>
    </row>
    <row r="16" spans="1:39" ht="14.25" customHeight="1" x14ac:dyDescent="0.25">
      <c r="A16" s="55">
        <v>4</v>
      </c>
      <c r="B16" s="56" t="s">
        <v>47</v>
      </c>
      <c r="C16" s="56" t="s">
        <v>85</v>
      </c>
      <c r="D16" s="56" t="s">
        <v>86</v>
      </c>
      <c r="E16" s="56" t="s">
        <v>87</v>
      </c>
      <c r="F16" s="56" t="s">
        <v>51</v>
      </c>
      <c r="G16" s="56" t="s">
        <v>71</v>
      </c>
      <c r="H16" s="56" t="s">
        <v>53</v>
      </c>
      <c r="I16" s="57" t="s">
        <v>88</v>
      </c>
      <c r="J16" s="58">
        <f>IF(I16="Muy Baja",20%,IF(I16="Baja",40%,IF(I16="Media",60%,IF(I16="Alta",80%,IF(I16="Muy Alta",100%,"Error en datos")))))</f>
        <v>0.8</v>
      </c>
      <c r="K16" s="57" t="s">
        <v>81</v>
      </c>
      <c r="L16" s="58">
        <f>IF(K16="Leve",20%,IF(K16="Menor",40%,IF(K16="Moderado",60%,IF(K16="Mayor",80%,100%))))</f>
        <v>0.8</v>
      </c>
      <c r="M16" s="37"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28" t="s">
        <v>56</v>
      </c>
      <c r="O16" s="30" t="s">
        <v>89</v>
      </c>
      <c r="P16" s="28" t="s">
        <v>58</v>
      </c>
      <c r="Q16" s="28" t="s">
        <v>59</v>
      </c>
      <c r="R16" s="29">
        <f t="shared" si="0"/>
        <v>0.4</v>
      </c>
      <c r="S16" s="28" t="s">
        <v>60</v>
      </c>
      <c r="T16" s="28" t="s">
        <v>61</v>
      </c>
      <c r="U16" s="28" t="s">
        <v>62</v>
      </c>
      <c r="V16" s="56" t="str">
        <f>E16</f>
        <v>Posibilidad de afectación reputacional por ausencia de política pública, asociadas al direccionamiento de la entidad.</v>
      </c>
      <c r="W16" s="28" t="s">
        <v>18</v>
      </c>
      <c r="X16" s="29">
        <f>+J16</f>
        <v>0.8</v>
      </c>
      <c r="Y16" s="28" t="str">
        <f t="shared" si="1"/>
        <v xml:space="preserve">Control No.1
</v>
      </c>
      <c r="Z16" s="29">
        <f t="shared" si="2"/>
        <v>0.4</v>
      </c>
      <c r="AA16" s="29">
        <f t="shared" si="3"/>
        <v>0.32000000000000006</v>
      </c>
      <c r="AB16" s="59">
        <f>+X16-AA16</f>
        <v>0.48</v>
      </c>
      <c r="AC16" s="60">
        <f>+IF(P17="Correctivo",X17-AA17,L16)</f>
        <v>0.8</v>
      </c>
      <c r="AD16" s="58">
        <f>+AB16</f>
        <v>0.48</v>
      </c>
      <c r="AE16" s="58">
        <f>IF(P17="Correctivo",X17-AA17,L16)</f>
        <v>0.8</v>
      </c>
      <c r="AF16" s="37"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61" t="str">
        <f>+IF(AF16="Bajo","Asumir el riesgo, Reducir el riesgo",IF(AF16="Moderado","Asumir el riesgo, Reducir el riesgo",IF(AF16="Alto","Evitar, compartir o transferir","Eliminar o reducir el riesgo")))</f>
        <v>Evitar, compartir o transferir</v>
      </c>
      <c r="AH16" s="57" t="s">
        <v>90</v>
      </c>
      <c r="AI16" s="57" t="s">
        <v>76</v>
      </c>
      <c r="AJ16" s="62"/>
      <c r="AK16" s="62"/>
      <c r="AL16" s="57" t="s">
        <v>65</v>
      </c>
      <c r="AM16" s="57"/>
    </row>
    <row r="17" spans="1:39" ht="20.45" customHeight="1" x14ac:dyDescent="0.25">
      <c r="A17" s="55"/>
      <c r="B17" s="55"/>
      <c r="C17" s="55"/>
      <c r="D17" s="55"/>
      <c r="E17" s="55"/>
      <c r="F17" s="55"/>
      <c r="G17" s="55"/>
      <c r="H17" s="55"/>
      <c r="I17" s="55"/>
      <c r="J17" s="55"/>
      <c r="K17" s="55"/>
      <c r="L17" s="55"/>
      <c r="M17" s="37"/>
      <c r="N17" s="28" t="s">
        <v>66</v>
      </c>
      <c r="O17" s="30" t="s">
        <v>91</v>
      </c>
      <c r="P17" s="28" t="s">
        <v>58</v>
      </c>
      <c r="Q17" s="28" t="s">
        <v>59</v>
      </c>
      <c r="R17" s="29">
        <f t="shared" si="0"/>
        <v>0.4</v>
      </c>
      <c r="S17" s="28" t="s">
        <v>60</v>
      </c>
      <c r="T17" s="28" t="s">
        <v>61</v>
      </c>
      <c r="U17" s="28" t="s">
        <v>62</v>
      </c>
      <c r="V17" s="56"/>
      <c r="W17" s="28" t="s">
        <v>20</v>
      </c>
      <c r="X17" s="29">
        <f>+L16</f>
        <v>0.8</v>
      </c>
      <c r="Y17" s="28" t="str">
        <f t="shared" si="1"/>
        <v xml:space="preserve">Control No.2
</v>
      </c>
      <c r="Z17" s="29">
        <f t="shared" si="2"/>
        <v>0.4</v>
      </c>
      <c r="AA17" s="29">
        <f t="shared" si="3"/>
        <v>0.32000000000000006</v>
      </c>
      <c r="AB17" s="59"/>
      <c r="AC17" s="59"/>
      <c r="AD17" s="59"/>
      <c r="AE17" s="59"/>
      <c r="AF17" s="37"/>
      <c r="AG17" s="61"/>
      <c r="AH17" s="61"/>
      <c r="AI17" s="61"/>
      <c r="AJ17" s="61"/>
      <c r="AK17" s="61"/>
      <c r="AL17" s="61"/>
      <c r="AM17" s="61"/>
    </row>
    <row r="18" spans="1:39" ht="130.5" customHeight="1" x14ac:dyDescent="0.25">
      <c r="A18" s="55">
        <v>5</v>
      </c>
      <c r="B18" s="63" t="s">
        <v>92</v>
      </c>
      <c r="C18" s="56" t="s">
        <v>93</v>
      </c>
      <c r="D18" s="56" t="s">
        <v>94</v>
      </c>
      <c r="E18" s="56" t="s">
        <v>95</v>
      </c>
      <c r="F18" s="56" t="s">
        <v>51</v>
      </c>
      <c r="G18" s="56" t="s">
        <v>71</v>
      </c>
      <c r="H18" s="56" t="s">
        <v>53</v>
      </c>
      <c r="I18" s="57" t="s">
        <v>73</v>
      </c>
      <c r="J18" s="64">
        <f>IF(I18="Muy Baja",20%,IF(I18="Baja",40%,IF(I18="Media",60%,IF(I18="Alta",80%,IF(I18="Muy Alta",100%,"Error en datos")))))</f>
        <v>0.4</v>
      </c>
      <c r="K18" s="57" t="s">
        <v>96</v>
      </c>
      <c r="L18" s="64">
        <f>IF(K18="Leve",20%,IF(K18="Menor",40%,IF(K18="Moderado",60%,IF(K18="Mayor",80%,100%))))</f>
        <v>1</v>
      </c>
      <c r="M18" s="65" t="str">
        <f>IF(AND(J18&lt;=20%,L18&lt;=20%),"Bajo", IF(AND(J18&lt;=40%,L18&lt;=20%),"Bajo", IF(AND(J18&lt;=60%,L18&lt;=20%),"Moderado", IF(AND(J18&lt;=80%,L18&lt;=20%),"Moderado", IF(AND(J18&lt;=100%,L18&lt;=20%),"Alto", IF(AND(J18&lt;=20%,L18&lt;=40%),"Bajo", IF(AND(J18&lt;=40%,L18&lt;=40%),"Moderado", IF(AND(J18&lt;=60%,L18&lt;=40%),"Moderado", IF(AND(J18&lt;=80%,L18&lt;=40%),"Moderado", IF(AND(J18&lt;=100%,L18&lt;=40%),"Alto", IF(AND(J18&lt;=20%,L18&lt;=60%),"Moderado", IF(AND(J18&lt;=40%,L18&lt;=60%),"Moderado", IF(AND(J18&lt;=60%,L18&lt;=60%),"Moderado", IF(AND(J18&lt;=80%,L18&lt;=60%),"Alto", IF(AND(J18&lt;=100%,L18&lt;=60%),"Alto", IF(AND(J18&lt;=20%,L18&lt;=80%),"Alto", IF(AND(J18&lt;=40%,L18&lt;=80%),"Alto", IF(AND(J18&lt;=60%,L18&lt;=80%),"Alto", IF(AND(J18&lt;=80%,L18&lt;=80%),"Alto", IF(AND(J18&lt;=100%,L18&lt;=80%),"Alto", IF(AND(J18&lt;=20%,L18&lt;=100%),"Extremo", IF(AND(J18&lt;=40%,L18&lt;=100%),"Extremo", IF(AND(J18&lt;=60%,L18&lt;=100%),"Extremo", IF(AND(J18&lt;=80%,L18&lt;=100%),"Extremo", IF(AND(J18&lt;=100%,L18&lt;=100%),"Extremo","")))))))))))))))))))))))))</f>
        <v>Extremo</v>
      </c>
      <c r="N18" s="28" t="s">
        <v>56</v>
      </c>
      <c r="O18" s="30" t="s">
        <v>97</v>
      </c>
      <c r="P18" s="28" t="s">
        <v>58</v>
      </c>
      <c r="Q18" s="28" t="s">
        <v>59</v>
      </c>
      <c r="R18" s="32">
        <f t="shared" si="0"/>
        <v>0.4</v>
      </c>
      <c r="S18" s="28" t="s">
        <v>60</v>
      </c>
      <c r="T18" s="28" t="s">
        <v>61</v>
      </c>
      <c r="U18" s="28" t="s">
        <v>62</v>
      </c>
      <c r="V18" s="56" t="str">
        <f>E18</f>
        <v>Posibilidad de afectación reputacional y económica debido a que la planta de personal no logre dar cobertura a las necesidades administrativas y misionales de la entidad</v>
      </c>
      <c r="W18" s="28" t="s">
        <v>18</v>
      </c>
      <c r="X18" s="32">
        <f>+J18</f>
        <v>0.4</v>
      </c>
      <c r="Y18" s="28" t="str">
        <f t="shared" si="1"/>
        <v xml:space="preserve">Control No.1
</v>
      </c>
      <c r="Z18" s="32">
        <f t="shared" si="2"/>
        <v>0.4</v>
      </c>
      <c r="AA18" s="32">
        <f t="shared" si="3"/>
        <v>0.16000000000000003</v>
      </c>
      <c r="AB18" s="59">
        <f>+X18-AA18</f>
        <v>0.24</v>
      </c>
      <c r="AC18" s="60">
        <f>+IF(P19="Correctivo",X19-AA19,L18)</f>
        <v>1</v>
      </c>
      <c r="AD18" s="64">
        <f>+AB18</f>
        <v>0.24</v>
      </c>
      <c r="AE18" s="64">
        <f>IF(P19="Correctivo",X19-AA19,L18)</f>
        <v>1</v>
      </c>
      <c r="AF18" s="65" t="str">
        <f>IF(AND(AD18&lt;=20%,AE18&lt;=20%),"Bajo", IF(AND(AD18&lt;=40%,AE18&lt;=20%),"Bajo", IF(AND(AD18&lt;=60%,AE18&lt;=20%),"Moderado", IF(AND(AD18&lt;=80%,AE18&lt;=20%),"Moderado", IF(AND(AD18&lt;=100%,AE18&lt;=20%),"Alto", IF(AND(AD18&lt;=20%,AE18&lt;=40%),"Bajo", IF(AND(AD18&lt;=40%,AE18&lt;=40%),"Moderado", IF(AND(AD18&lt;=60%,AE18&lt;=40%),"Moderado", IF(AND(AD18&lt;=80%,AE18&lt;=40%),"Moderado", IF(AND(AD18&lt;=100%,AE18&lt;=40%),"Alto", IF(AND(AD18&lt;=20%,AE18&lt;=60%),"Moderado", IF(AND(AD18&lt;=40%,AE18&lt;=60%),"Moderado", IF(AND(AD18&lt;=60%,AE18&lt;=60%),"Moderado", IF(AND(AD18&lt;=80%,AE18&lt;=60%),"Alto", IF(AND(AD18&lt;=100%,AE18&lt;=60%),"Alto", IF(AND(AD18&lt;=20%,AE18&lt;=80%),"Alto", IF(AND(AD18&lt;=40%,AE18&lt;=80%),"Alto", IF(AND(AD18&lt;=60%,AE18&lt;=80%),"Alto", IF(AND(AD18&lt;=80%,AE18&lt;=80%),"Alto", IF(AND(AD18&lt;=100%,AE18&lt;=80%),"Alto", IF(AND(AD18&lt;=20%,AE18&lt;=100%),"Extremo", IF(AND(AD18&lt;=40%,AE18&lt;=100%),"Extremo", IF(AND(AD18&lt;=60%,AE18&lt;=100%),"Extremo", IF(AND(AD18&lt;=80%,AE18&lt;=100%),"Extremo", IF(AND(AD18&lt;=100%,AE18&lt;=100%),"Extremo","")))))))))))))))))))))))))</f>
        <v>Extremo</v>
      </c>
      <c r="AG18" s="63" t="str">
        <f>+IF(AF18="Bajo","Asumir el riesgo, Reducir el riesgo",IF(AF18="Moderado","Asumir el riesgo, Reducir el riesgo",IF(AF18="Alto","Evitar, compartir o transferir","Eliminar o reducir el riesgo")))</f>
        <v>Eliminar o reducir el riesgo</v>
      </c>
      <c r="AH18" s="57" t="s">
        <v>98</v>
      </c>
      <c r="AI18" s="57" t="s">
        <v>99</v>
      </c>
      <c r="AJ18" s="62">
        <v>46082</v>
      </c>
      <c r="AK18" s="62"/>
      <c r="AL18" s="57" t="s">
        <v>100</v>
      </c>
      <c r="AM18" s="57"/>
    </row>
    <row r="19" spans="1:39" ht="118.5" customHeight="1" x14ac:dyDescent="0.25">
      <c r="A19" s="55"/>
      <c r="B19" s="55"/>
      <c r="C19" s="55"/>
      <c r="D19" s="55"/>
      <c r="E19" s="55"/>
      <c r="F19" s="55"/>
      <c r="G19" s="55"/>
      <c r="H19" s="55"/>
      <c r="I19" s="55"/>
      <c r="J19" s="55"/>
      <c r="K19" s="55"/>
      <c r="L19" s="55"/>
      <c r="M19" s="65"/>
      <c r="N19" s="28" t="s">
        <v>66</v>
      </c>
      <c r="O19" s="30" t="s">
        <v>101</v>
      </c>
      <c r="P19" s="28" t="s">
        <v>58</v>
      </c>
      <c r="Q19" s="28" t="s">
        <v>59</v>
      </c>
      <c r="R19" s="32">
        <f t="shared" si="0"/>
        <v>0.4</v>
      </c>
      <c r="S19" s="28" t="s">
        <v>60</v>
      </c>
      <c r="T19" s="28" t="s">
        <v>61</v>
      </c>
      <c r="U19" s="28" t="s">
        <v>62</v>
      </c>
      <c r="V19" s="56"/>
      <c r="W19" s="28" t="s">
        <v>20</v>
      </c>
      <c r="X19" s="32">
        <f>+L18</f>
        <v>1</v>
      </c>
      <c r="Y19" s="28" t="str">
        <f t="shared" si="1"/>
        <v xml:space="preserve">Control No.2
</v>
      </c>
      <c r="Z19" s="32">
        <f t="shared" si="2"/>
        <v>0.4</v>
      </c>
      <c r="AA19" s="32">
        <f t="shared" si="3"/>
        <v>0.4</v>
      </c>
      <c r="AB19" s="59"/>
      <c r="AC19" s="59"/>
      <c r="AD19" s="59"/>
      <c r="AE19" s="59"/>
      <c r="AF19" s="65"/>
      <c r="AG19" s="63"/>
      <c r="AH19" s="63"/>
      <c r="AI19" s="63"/>
      <c r="AJ19" s="63"/>
      <c r="AK19" s="63"/>
      <c r="AL19" s="63"/>
      <c r="AM19" s="63"/>
    </row>
    <row r="20" spans="1:39" ht="14.25" customHeight="1" x14ac:dyDescent="0.25">
      <c r="A20" s="33"/>
      <c r="B20" s="34"/>
      <c r="C20" s="34"/>
    </row>
    <row r="21" spans="1:39" ht="14.25" customHeight="1" x14ac:dyDescent="0.25">
      <c r="A21" s="33" t="s">
        <v>102</v>
      </c>
      <c r="B21" s="67" t="s">
        <v>103</v>
      </c>
      <c r="C21" s="67"/>
    </row>
    <row r="22" spans="1:39" ht="14.25" customHeight="1" x14ac:dyDescent="0.25">
      <c r="A22" s="33" t="s">
        <v>104</v>
      </c>
      <c r="B22" s="67" t="s">
        <v>105</v>
      </c>
      <c r="C22" s="67"/>
    </row>
    <row r="23" spans="1:39" ht="14.25" customHeight="1" x14ac:dyDescent="0.25">
      <c r="A23" s="33" t="s">
        <v>106</v>
      </c>
      <c r="B23" s="66">
        <v>46042</v>
      </c>
      <c r="C23" s="66"/>
    </row>
    <row r="24" spans="1:39" ht="14.25" customHeight="1" x14ac:dyDescent="0.25">
      <c r="A24" s="26" t="s">
        <v>107</v>
      </c>
      <c r="B24" s="35">
        <v>46042</v>
      </c>
    </row>
    <row r="25" spans="1:39" ht="14.25" customHeight="1" x14ac:dyDescent="0.25"/>
    <row r="26" spans="1:39" ht="14.25" customHeight="1" x14ac:dyDescent="0.25">
      <c r="A26" s="26" t="s">
        <v>108</v>
      </c>
    </row>
    <row r="27" spans="1:39" ht="14.25" customHeight="1" x14ac:dyDescent="0.25">
      <c r="A27" s="26" t="s">
        <v>109</v>
      </c>
    </row>
    <row r="28" spans="1:39" ht="14.25" customHeight="1" x14ac:dyDescent="0.25">
      <c r="A28" s="26" t="s">
        <v>110</v>
      </c>
    </row>
    <row r="29" spans="1:39" ht="14.25" customHeight="1" x14ac:dyDescent="0.25"/>
    <row r="30" spans="1:39" ht="14.25" customHeight="1" x14ac:dyDescent="0.25"/>
    <row r="31" spans="1:39" ht="14.25" customHeight="1" x14ac:dyDescent="0.25"/>
    <row r="32" spans="1:39"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184">
    <mergeCell ref="B23:C23"/>
    <mergeCell ref="AG18:AG19"/>
    <mergeCell ref="AH18:AH19"/>
    <mergeCell ref="AI18:AI19"/>
    <mergeCell ref="AJ18:AJ19"/>
    <mergeCell ref="AK18:AK19"/>
    <mergeCell ref="AL18:AL19"/>
    <mergeCell ref="AM18:AM19"/>
    <mergeCell ref="B21:C21"/>
    <mergeCell ref="B22:C22"/>
    <mergeCell ref="AI16:AI17"/>
    <mergeCell ref="AJ16:AJ17"/>
    <mergeCell ref="AK16:AK17"/>
    <mergeCell ref="AL16:AL17"/>
    <mergeCell ref="AM16:AM17"/>
    <mergeCell ref="A18:A19"/>
    <mergeCell ref="B18:B19"/>
    <mergeCell ref="C18:C19"/>
    <mergeCell ref="D18:D19"/>
    <mergeCell ref="E18:E19"/>
    <mergeCell ref="F18:F19"/>
    <mergeCell ref="G18:G19"/>
    <mergeCell ref="H18:H19"/>
    <mergeCell ref="I18:I19"/>
    <mergeCell ref="J18:J19"/>
    <mergeCell ref="K18:K19"/>
    <mergeCell ref="L18:L19"/>
    <mergeCell ref="M18:M19"/>
    <mergeCell ref="V18:V19"/>
    <mergeCell ref="AB18:AB19"/>
    <mergeCell ref="AC18:AC19"/>
    <mergeCell ref="AD18:AD19"/>
    <mergeCell ref="AE18:AE19"/>
    <mergeCell ref="AF18:AF19"/>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D12:AD13"/>
    <mergeCell ref="AE12:AE13"/>
    <mergeCell ref="AF12:AF13"/>
    <mergeCell ref="AG12:AG13"/>
    <mergeCell ref="AH12:AH13"/>
    <mergeCell ref="AI12:AI13"/>
    <mergeCell ref="AJ12:AJ13"/>
    <mergeCell ref="AK12:AK13"/>
    <mergeCell ref="AL12:AL13"/>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W8:X9"/>
    <mergeCell ref="Y8:Z9"/>
    <mergeCell ref="AA8:AA9"/>
    <mergeCell ref="AB8:AB9"/>
    <mergeCell ref="AC8:AC9"/>
    <mergeCell ref="AD8:AD9"/>
    <mergeCell ref="AE8:AE9"/>
    <mergeCell ref="AF8:AF9"/>
    <mergeCell ref="AG8:AG9"/>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C4:AM4"/>
    <mergeCell ref="A5:AM5"/>
    <mergeCell ref="A1:D3"/>
    <mergeCell ref="AJ1:AM1"/>
    <mergeCell ref="AJ2:AM2"/>
    <mergeCell ref="AJ3:AM3"/>
    <mergeCell ref="AF1:AI1"/>
    <mergeCell ref="AF2:AI2"/>
    <mergeCell ref="AF3:AI3"/>
    <mergeCell ref="E1:AE1"/>
    <mergeCell ref="E2:AE2"/>
    <mergeCell ref="E3:AE3"/>
  </mergeCells>
  <conditionalFormatting sqref="J10 J12 J14 J16">
    <cfRule type="cellIs" priority="2" operator="equal">
      <formula>"Muy Baja 20%"</formula>
    </cfRule>
    <cfRule type="containsText" priority="3" operator="containsText" text="Muy Baja 20%">
      <formula>NOT(ISERROR(SEARCH("Muy Baja 20%",J10)))</formula>
    </cfRule>
  </conditionalFormatting>
  <conditionalFormatting sqref="L10 L12 L14 L16">
    <cfRule type="cellIs" priority="4" operator="equal">
      <formula>"Muy Baja 20%"</formula>
    </cfRule>
    <cfRule type="containsText" priority="5" operator="containsText" text="Muy Baja 20%">
      <formula>NOT(ISERROR(SEARCH("Muy Baja 20%",L10)))</formula>
    </cfRule>
  </conditionalFormatting>
  <conditionalFormatting sqref="M10:M19 AF10:AF19">
    <cfRule type="expression" dxfId="43" priority="16">
      <formula>NOT(ISERROR(SEARCH(("Extremo"),(M10))))</formula>
    </cfRule>
    <cfRule type="expression" dxfId="42" priority="17">
      <formula>NOT(ISERROR(SEARCH(("Alto"),(M10))))</formula>
    </cfRule>
    <cfRule type="expression" dxfId="41" priority="18">
      <formula>NOT(ISERROR(SEARCH(("Moderado"),(M10))))</formula>
    </cfRule>
    <cfRule type="expression" dxfId="40" priority="19">
      <formula>NOT(ISERROR(SEARCH(("Bajo"),(M10))))</formula>
    </cfRule>
  </conditionalFormatting>
  <conditionalFormatting sqref="R10:R19 AE18">
    <cfRule type="cellIs" priority="6" operator="equal">
      <formula>"Muy Baja 20%"</formula>
    </cfRule>
    <cfRule type="containsText" priority="7" operator="containsText" text="Muy Baja 20%">
      <formula>NOT(ISERROR(SEARCH("Muy Baja 20%",R10)))</formula>
    </cfRule>
  </conditionalFormatting>
  <conditionalFormatting sqref="X10:X19">
    <cfRule type="cellIs" priority="8" operator="equal">
      <formula>"Muy Baja 20%"</formula>
    </cfRule>
    <cfRule type="containsText" priority="9" operator="containsText" text="Muy Baja 20%">
      <formula>NOT(ISERROR(SEARCH("Muy Baja 20%",X10)))</formula>
    </cfRule>
  </conditionalFormatting>
  <conditionalFormatting sqref="Z10:AA19">
    <cfRule type="cellIs" priority="10" operator="equal">
      <formula>"Muy Baja 20%"</formula>
    </cfRule>
    <cfRule type="containsText" priority="11" operator="containsText" text="Muy Baja 20%">
      <formula>NOT(ISERROR(SEARCH("Muy Baja 20%",Z10)))</formula>
    </cfRule>
  </conditionalFormatting>
  <conditionalFormatting sqref="AD10:AE10 AD12:AE12 AD14:AE14 AD16:AE16">
    <cfRule type="cellIs" priority="12" operator="equal">
      <formula>"Muy Baja 20%"</formula>
    </cfRule>
    <cfRule type="containsText" priority="13" operator="containsText" text="Muy Baja 20%">
      <formula>NOT(ISERROR(SEARCH("Muy Baja 20%",AD10)))</formula>
    </cfRule>
  </conditionalFormatting>
  <dataValidations count="11">
    <dataValidation type="list" allowBlank="1" showErrorMessage="1" sqref="T10:T19" xr:uid="{00000000-0002-0000-0000-000000000000}">
      <formula1>"Continua,Aleatoria"</formula1>
      <formula2>0</formula2>
    </dataValidation>
    <dataValidation type="list" allowBlank="1" showErrorMessage="1" sqref="G10 G12 G14 G16 G18" xr:uid="{00000000-0002-0000-0000-000001000000}">
      <formula1>"Ejecución y administración de procesos,Daños activos fijos,Fallas tecnológicas,Fraude Externo,Fraude Interno,Relaciones laborales,Usuarios,Productos y practicas organizacionales"</formula1>
      <formula2>0</formula2>
    </dataValidation>
    <dataValidation type="list" allowBlank="1" showErrorMessage="1" sqref="H10 H12 H14 H16 H18" xr:uid="{00000000-0002-0000-0000-000002000000}">
      <formula1>"Máximo 2 por año,3 a 24 veces por año,24 a 500 veces por año,500 a 5000 veces por año,Más de 5000 veces por año"</formula1>
      <formula2>0</formula2>
    </dataValidation>
    <dataValidation type="list" allowBlank="1" showErrorMessage="1" sqref="Q10:Q19" xr:uid="{00000000-0002-0000-0000-000003000000}">
      <formula1>"Manual,Automático"</formula1>
      <formula2>0</formula2>
    </dataValidation>
    <dataValidation type="list" allowBlank="1" showErrorMessage="1" sqref="F10 F12 F14 F16 F18" xr:uid="{00000000-0002-0000-0000-000004000000}">
      <formula1>"Gestión,Corrupción,Fiscal"</formula1>
      <formula2>0</formula2>
    </dataValidation>
    <dataValidation type="list" allowBlank="1" showErrorMessage="1" sqref="I10 I12 I14 I16 I18" xr:uid="{00000000-0002-0000-0000-000005000000}">
      <formula1>"Muy baja,Baja,Media,Alta,Muy alta"</formula1>
      <formula2>0</formula2>
    </dataValidation>
    <dataValidation type="list" allowBlank="1" showErrorMessage="1" sqref="S10:S19" xr:uid="{00000000-0002-0000-0000-000006000000}">
      <formula1>"Documentado,Sin documentar"</formula1>
      <formula2>0</formula2>
    </dataValidation>
    <dataValidation type="list" allowBlank="1" showErrorMessage="1" sqref="P10:P19" xr:uid="{00000000-0002-0000-0000-000007000000}">
      <formula1>"Preventivo,Correctivo,Detectivo"</formula1>
      <formula2>0</formula2>
    </dataValidation>
    <dataValidation type="list" allowBlank="1" showErrorMessage="1" sqref="U10:U19" xr:uid="{00000000-0002-0000-0000-000008000000}">
      <formula1>"Con registro,Sin registro"</formula1>
      <formula2>0</formula2>
    </dataValidation>
    <dataValidation type="list" allowBlank="1" showErrorMessage="1" sqref="B10 B12 B14 B16 B18" xr:uid="{00000000-0002-0000-0000-000009000000}">
      <formula1>"Reputacional,Económico"</formula1>
      <formula2>0</formula2>
    </dataValidation>
    <dataValidation type="list" allowBlank="1" showErrorMessage="1" sqref="K10 K12 K14 K16 K18" xr:uid="{00000000-0002-0000-0000-00000A000000}">
      <formula1>"Leve,Menor,Moderado,Mayor,Catastrófico"</formula1>
      <formula2>0</formula2>
    </dataValidation>
  </dataValidations>
  <pageMargins left="0.7" right="0.7" top="0.75" bottom="0.75" header="0.511811023622047" footer="0.511811023622047"/>
  <pageSetup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AM994"/>
  <sheetViews>
    <sheetView showGridLines="0" zoomScale="40" zoomScaleNormal="40" workbookViewId="0">
      <selection activeCell="D1" sqref="A1:XFD3"/>
    </sheetView>
  </sheetViews>
  <sheetFormatPr baseColWidth="10" defaultColWidth="14.42578125" defaultRowHeight="15" customHeight="1" x14ac:dyDescent="0.25"/>
  <cols>
    <col min="1" max="1" width="13.140625" customWidth="1"/>
    <col min="2" max="2" width="21.42578125" customWidth="1"/>
    <col min="3" max="3" width="16.5703125" customWidth="1"/>
    <col min="4" max="4" width="18" customWidth="1"/>
    <col min="5" max="5" width="19.5703125" customWidth="1"/>
    <col min="6" max="6" width="11.85546875" customWidth="1"/>
    <col min="7" max="7" width="16.85546875" customWidth="1"/>
    <col min="8" max="8" width="15.5703125" customWidth="1"/>
    <col min="9" max="9" width="11.85546875" customWidth="1"/>
    <col min="10" max="10" width="10.5703125" customWidth="1"/>
    <col min="11" max="11" width="12.42578125" customWidth="1"/>
    <col min="12" max="12" width="9.85546875" customWidth="1"/>
    <col min="13" max="13" width="14.85546875" customWidth="1"/>
    <col min="14" max="14" width="16" customWidth="1"/>
    <col min="15" max="15" width="25.42578125" customWidth="1"/>
    <col min="16" max="16" width="10.5703125" customWidth="1"/>
    <col min="17" max="17" width="13.5703125" customWidth="1"/>
    <col min="18" max="18" width="11.140625" customWidth="1"/>
    <col min="19" max="19" width="17" customWidth="1"/>
    <col min="20" max="20" width="16.85546875" customWidth="1"/>
    <col min="21" max="21" width="15.5703125" customWidth="1"/>
    <col min="22" max="22" width="23.42578125" customWidth="1"/>
    <col min="23" max="23" width="14.85546875" customWidth="1"/>
    <col min="24" max="24" width="7.42578125" customWidth="1"/>
    <col min="25" max="25" width="16.5703125" customWidth="1"/>
    <col min="26" max="26" width="9" customWidth="1"/>
    <col min="27" max="27" width="12" customWidth="1"/>
    <col min="28" max="28" width="12.5703125" customWidth="1"/>
    <col min="29" max="29" width="12.85546875" customWidth="1"/>
    <col min="30" max="30" width="9.42578125" customWidth="1"/>
    <col min="31" max="31" width="9.5703125" customWidth="1"/>
    <col min="32" max="32" width="15.42578125" customWidth="1"/>
    <col min="33" max="33" width="13.5703125" customWidth="1"/>
    <col min="34" max="34" width="25.140625" customWidth="1"/>
    <col min="35" max="35" width="18.5703125" customWidth="1"/>
    <col min="36" max="36" width="20.42578125" customWidth="1"/>
    <col min="37" max="37" width="17.5703125" customWidth="1"/>
    <col min="38" max="38" width="17" customWidth="1"/>
    <col min="39" max="39" width="15.5703125" customWidth="1"/>
  </cols>
  <sheetData>
    <row r="1" spans="1:39"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39"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39"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4" spans="1:39" ht="24" customHeight="1" x14ac:dyDescent="0.25">
      <c r="A4" s="2" t="s">
        <v>111</v>
      </c>
      <c r="B4" s="10"/>
      <c r="C4" s="68" t="s">
        <v>112</v>
      </c>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row>
    <row r="5" spans="1:39" ht="24" customHeight="1" x14ac:dyDescent="0.25">
      <c r="A5" s="69" t="s">
        <v>113</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1:39" ht="24" customHeight="1" x14ac:dyDescent="0.25">
      <c r="A6" s="70" t="s">
        <v>3</v>
      </c>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row>
    <row r="7" spans="1:39" ht="32.25" customHeight="1" x14ac:dyDescent="0.25">
      <c r="A7" s="71" t="s">
        <v>4</v>
      </c>
      <c r="B7" s="71"/>
      <c r="C7" s="71"/>
      <c r="D7" s="71"/>
      <c r="E7" s="71"/>
      <c r="F7" s="71"/>
      <c r="G7" s="71"/>
      <c r="H7" s="71"/>
      <c r="I7" s="72" t="s">
        <v>5</v>
      </c>
      <c r="J7" s="72"/>
      <c r="K7" s="72"/>
      <c r="L7" s="72"/>
      <c r="M7" s="72"/>
      <c r="N7" s="73" t="s">
        <v>6</v>
      </c>
      <c r="O7" s="73"/>
      <c r="P7" s="73"/>
      <c r="Q7" s="73"/>
      <c r="R7" s="73"/>
      <c r="S7" s="73"/>
      <c r="T7" s="73"/>
      <c r="U7" s="73"/>
      <c r="V7" s="74" t="s">
        <v>7</v>
      </c>
      <c r="W7" s="74"/>
      <c r="X7" s="74"/>
      <c r="Y7" s="74"/>
      <c r="Z7" s="74"/>
      <c r="AA7" s="74"/>
      <c r="AB7" s="74"/>
      <c r="AC7" s="74"/>
      <c r="AD7" s="75" t="s">
        <v>8</v>
      </c>
      <c r="AE7" s="75"/>
      <c r="AF7" s="75"/>
      <c r="AG7" s="75"/>
      <c r="AH7" s="76" t="s">
        <v>9</v>
      </c>
      <c r="AI7" s="76"/>
      <c r="AJ7" s="76"/>
      <c r="AK7" s="76"/>
      <c r="AL7" s="76"/>
      <c r="AM7" s="76"/>
    </row>
    <row r="8" spans="1:39" ht="21" customHeight="1" x14ac:dyDescent="0.25">
      <c r="A8" s="77" t="s">
        <v>10</v>
      </c>
      <c r="B8" s="78" t="s">
        <v>11</v>
      </c>
      <c r="C8" s="78" t="s">
        <v>12</v>
      </c>
      <c r="D8" s="78" t="s">
        <v>13</v>
      </c>
      <c r="E8" s="78" t="s">
        <v>14</v>
      </c>
      <c r="F8" s="78" t="s">
        <v>15</v>
      </c>
      <c r="G8" s="78" t="s">
        <v>16</v>
      </c>
      <c r="H8" s="78" t="s">
        <v>17</v>
      </c>
      <c r="I8" s="79" t="s">
        <v>18</v>
      </c>
      <c r="J8" s="79" t="s">
        <v>19</v>
      </c>
      <c r="K8" s="79" t="s">
        <v>20</v>
      </c>
      <c r="L8" s="79" t="s">
        <v>19</v>
      </c>
      <c r="M8" s="79" t="s">
        <v>21</v>
      </c>
      <c r="N8" s="80" t="s">
        <v>22</v>
      </c>
      <c r="O8" s="80" t="s">
        <v>23</v>
      </c>
      <c r="P8" s="80" t="s">
        <v>24</v>
      </c>
      <c r="Q8" s="80"/>
      <c r="R8" s="80"/>
      <c r="S8" s="80"/>
      <c r="T8" s="80"/>
      <c r="U8" s="80"/>
      <c r="V8" s="78" t="s">
        <v>25</v>
      </c>
      <c r="W8" s="78" t="s">
        <v>26</v>
      </c>
      <c r="X8" s="78"/>
      <c r="Y8" s="78" t="s">
        <v>27</v>
      </c>
      <c r="Z8" s="78"/>
      <c r="AA8" s="78" t="s">
        <v>28</v>
      </c>
      <c r="AB8" s="78" t="s">
        <v>29</v>
      </c>
      <c r="AC8" s="78" t="s">
        <v>30</v>
      </c>
      <c r="AD8" s="81" t="s">
        <v>31</v>
      </c>
      <c r="AE8" s="81" t="s">
        <v>32</v>
      </c>
      <c r="AF8" s="81" t="s">
        <v>33</v>
      </c>
      <c r="AG8" s="81" t="s">
        <v>34</v>
      </c>
      <c r="AH8" s="82" t="s">
        <v>35</v>
      </c>
      <c r="AI8" s="82" t="s">
        <v>36</v>
      </c>
      <c r="AJ8" s="82" t="s">
        <v>37</v>
      </c>
      <c r="AK8" s="82" t="s">
        <v>38</v>
      </c>
      <c r="AL8" s="82" t="s">
        <v>39</v>
      </c>
      <c r="AM8" s="82" t="s">
        <v>40</v>
      </c>
    </row>
    <row r="9" spans="1:39" ht="27" customHeight="1" x14ac:dyDescent="0.25">
      <c r="A9" s="77"/>
      <c r="B9" s="77"/>
      <c r="C9" s="77"/>
      <c r="D9" s="77"/>
      <c r="E9" s="77"/>
      <c r="F9" s="77"/>
      <c r="G9" s="77"/>
      <c r="H9" s="77"/>
      <c r="I9" s="77"/>
      <c r="J9" s="77"/>
      <c r="K9" s="77"/>
      <c r="L9" s="77"/>
      <c r="M9" s="77"/>
      <c r="N9" s="77"/>
      <c r="O9" s="77"/>
      <c r="P9" s="1" t="s">
        <v>41</v>
      </c>
      <c r="Q9" s="1" t="s">
        <v>42</v>
      </c>
      <c r="R9" s="1" t="s">
        <v>43</v>
      </c>
      <c r="S9" s="1" t="s">
        <v>44</v>
      </c>
      <c r="T9" s="1" t="s">
        <v>45</v>
      </c>
      <c r="U9" s="1" t="s">
        <v>46</v>
      </c>
      <c r="V9" s="78"/>
      <c r="W9" s="78"/>
      <c r="X9" s="78"/>
      <c r="Y9" s="78"/>
      <c r="Z9" s="78"/>
      <c r="AA9" s="78"/>
      <c r="AB9" s="78"/>
      <c r="AC9" s="78"/>
      <c r="AD9" s="78"/>
      <c r="AE9" s="78"/>
      <c r="AF9" s="78"/>
      <c r="AG9" s="78"/>
      <c r="AH9" s="78"/>
      <c r="AI9" s="78"/>
      <c r="AJ9" s="78"/>
      <c r="AK9" s="78"/>
      <c r="AL9" s="78"/>
      <c r="AM9" s="78"/>
    </row>
    <row r="10" spans="1:39" ht="99" customHeight="1" x14ac:dyDescent="0.25">
      <c r="A10" s="83">
        <v>1</v>
      </c>
      <c r="B10" s="84" t="s">
        <v>47</v>
      </c>
      <c r="C10" s="85" t="s">
        <v>114</v>
      </c>
      <c r="D10" s="85" t="s">
        <v>115</v>
      </c>
      <c r="E10" s="85" t="s">
        <v>116</v>
      </c>
      <c r="F10" s="85" t="s">
        <v>51</v>
      </c>
      <c r="G10" s="85" t="s">
        <v>71</v>
      </c>
      <c r="H10" s="85" t="s">
        <v>53</v>
      </c>
      <c r="I10" s="86" t="s">
        <v>73</v>
      </c>
      <c r="J10" s="87">
        <f>IF(I10="Muy Baja",20%,IF(I10="Baja",40%,IF(I10="Media",60%,IF(I10="Alta",80%,IF(I10="Muy Alta",100%,"Error en datos")))))</f>
        <v>0.4</v>
      </c>
      <c r="K10" s="86" t="s">
        <v>55</v>
      </c>
      <c r="L10" s="87">
        <f>IF(K10="Leve",20%,IF(K10="Menor",40%,IF(K10="Moderado",60%,IF(K10="Mayor",80%,100%))))</f>
        <v>0.6</v>
      </c>
      <c r="M10" s="88"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Moderado</v>
      </c>
      <c r="N10" s="4" t="s">
        <v>56</v>
      </c>
      <c r="O10" s="6" t="s">
        <v>117</v>
      </c>
      <c r="P10" s="4" t="s">
        <v>58</v>
      </c>
      <c r="Q10" s="4" t="s">
        <v>59</v>
      </c>
      <c r="R10" s="5">
        <f t="shared" ref="R10:R17" si="0">IF(P10="Preventivo",25%,IF(P10="Detectivo",15%,IF(P10="Correctivo",10%,0)))+IF(Q10="Manual",15%,IF(Q10="Automático",25%))</f>
        <v>0.4</v>
      </c>
      <c r="S10" s="4" t="s">
        <v>60</v>
      </c>
      <c r="T10" s="4" t="s">
        <v>61</v>
      </c>
      <c r="U10" s="4" t="s">
        <v>62</v>
      </c>
      <c r="V10" s="85" t="str">
        <f>E10</f>
        <v>Probabilidad de afecatción reputacional debido a que las auditorías internas al SGC no reflejan hallazgos existentes, impidiendo la mejora de procesos</v>
      </c>
      <c r="W10" s="4" t="s">
        <v>18</v>
      </c>
      <c r="X10" s="5">
        <f>+J10</f>
        <v>0.4</v>
      </c>
      <c r="Y10" s="4" t="str">
        <f t="shared" ref="Y10:Y17" si="1">N10</f>
        <v xml:space="preserve">Control No.1
</v>
      </c>
      <c r="Z10" s="5">
        <f t="shared" ref="Z10:Z17" si="2">+R10</f>
        <v>0.4</v>
      </c>
      <c r="AA10" s="5">
        <f t="shared" ref="AA10:AA17" si="3">+X10*Z10</f>
        <v>0.16000000000000003</v>
      </c>
      <c r="AB10" s="89">
        <f>+X10-AA10</f>
        <v>0.24</v>
      </c>
      <c r="AC10" s="90">
        <f>+IF(P11="Correctivo",X11-AA11,L10)</f>
        <v>0.6</v>
      </c>
      <c r="AD10" s="87">
        <f>+AB10</f>
        <v>0.24</v>
      </c>
      <c r="AE10" s="87">
        <f>IF(P11="Correctivo",X11-AA11,L10)</f>
        <v>0.6</v>
      </c>
      <c r="AF10" s="88"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91" t="str">
        <f>+IF(AF10="Bajo","Asumir el riesgo, Reducir el riesgo",IF(AF10="Moderado","Asumir el riesgo, Reducir el riesgo",IF(AF10="Alto","Evitar, compartir o transferir","Eliminar o reducir el riesgo")))</f>
        <v>Asumir el riesgo, Reducir el riesgo</v>
      </c>
      <c r="AH10" s="86" t="s">
        <v>118</v>
      </c>
      <c r="AI10" s="86" t="s">
        <v>119</v>
      </c>
      <c r="AJ10" s="92">
        <v>46054</v>
      </c>
      <c r="AK10" s="92"/>
      <c r="AL10" s="86" t="s">
        <v>120</v>
      </c>
      <c r="AM10" s="86"/>
    </row>
    <row r="11" spans="1:39" ht="102.75" customHeight="1" x14ac:dyDescent="0.25">
      <c r="A11" s="83"/>
      <c r="B11" s="83"/>
      <c r="C11" s="83"/>
      <c r="D11" s="83"/>
      <c r="E11" s="83"/>
      <c r="F11" s="83"/>
      <c r="G11" s="83"/>
      <c r="H11" s="83"/>
      <c r="I11" s="83"/>
      <c r="J11" s="83"/>
      <c r="K11" s="83"/>
      <c r="L11" s="83"/>
      <c r="M11" s="88"/>
      <c r="N11" s="4" t="s">
        <v>66</v>
      </c>
      <c r="O11" s="6" t="s">
        <v>121</v>
      </c>
      <c r="P11" s="4" t="s">
        <v>58</v>
      </c>
      <c r="Q11" s="4" t="s">
        <v>59</v>
      </c>
      <c r="R11" s="5">
        <f t="shared" si="0"/>
        <v>0.4</v>
      </c>
      <c r="S11" s="4" t="s">
        <v>60</v>
      </c>
      <c r="T11" s="4" t="s">
        <v>61</v>
      </c>
      <c r="U11" s="4" t="s">
        <v>62</v>
      </c>
      <c r="V11" s="85"/>
      <c r="W11" s="4" t="s">
        <v>20</v>
      </c>
      <c r="X11" s="5">
        <f>+L10</f>
        <v>0.6</v>
      </c>
      <c r="Y11" s="4" t="str">
        <f t="shared" si="1"/>
        <v xml:space="preserve">Control No.2
</v>
      </c>
      <c r="Z11" s="5">
        <f t="shared" si="2"/>
        <v>0.4</v>
      </c>
      <c r="AA11" s="5">
        <f t="shared" si="3"/>
        <v>0.24</v>
      </c>
      <c r="AB11" s="89"/>
      <c r="AC11" s="89"/>
      <c r="AD11" s="89"/>
      <c r="AE11" s="89"/>
      <c r="AF11" s="88"/>
      <c r="AG11" s="91"/>
      <c r="AH11" s="91"/>
      <c r="AI11" s="91"/>
      <c r="AJ11" s="91"/>
      <c r="AK11" s="91"/>
      <c r="AL11" s="91"/>
      <c r="AM11" s="91"/>
    </row>
    <row r="12" spans="1:39" ht="117" customHeight="1" x14ac:dyDescent="0.25">
      <c r="A12" s="83">
        <v>2</v>
      </c>
      <c r="B12" s="84" t="s">
        <v>47</v>
      </c>
      <c r="C12" s="85" t="s">
        <v>122</v>
      </c>
      <c r="D12" s="85" t="s">
        <v>123</v>
      </c>
      <c r="E12" s="85" t="s">
        <v>124</v>
      </c>
      <c r="F12" s="85" t="s">
        <v>51</v>
      </c>
      <c r="G12" s="85" t="s">
        <v>71</v>
      </c>
      <c r="H12" s="85" t="s">
        <v>125</v>
      </c>
      <c r="I12" s="86" t="s">
        <v>54</v>
      </c>
      <c r="J12" s="87">
        <f>IF(I12="Muy Baja",20%,IF(I12="Baja",40%,IF(I12="Media",60%,IF(I12="Alta",80%,IF(I12="Muy Alta",100%,"Error en datos")))))</f>
        <v>0.2</v>
      </c>
      <c r="K12" s="86" t="s">
        <v>55</v>
      </c>
      <c r="L12" s="87">
        <f>IF(K12="Leve",20%,IF(K12="Menor",40%,IF(K12="Moderado",60%,IF(K12="Mayor",80%,100%))))</f>
        <v>0.6</v>
      </c>
      <c r="M12" s="88"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4" t="s">
        <v>56</v>
      </c>
      <c r="O12" s="6" t="s">
        <v>126</v>
      </c>
      <c r="P12" s="4" t="s">
        <v>58</v>
      </c>
      <c r="Q12" s="4" t="s">
        <v>59</v>
      </c>
      <c r="R12" s="5">
        <f t="shared" si="0"/>
        <v>0.4</v>
      </c>
      <c r="S12" s="4" t="s">
        <v>60</v>
      </c>
      <c r="T12" s="4" t="s">
        <v>61</v>
      </c>
      <c r="U12" s="4" t="s">
        <v>62</v>
      </c>
      <c r="V12" s="85" t="str">
        <f>E12</f>
        <v>Probabilidad de afectación reputacional debido a que los mecanismos de seguimiento y control, no estén articulados con los objetivos estratégicos de la entidad.</v>
      </c>
      <c r="W12" s="4" t="s">
        <v>18</v>
      </c>
      <c r="X12" s="5">
        <f>+J12</f>
        <v>0.2</v>
      </c>
      <c r="Y12" s="4" t="str">
        <f t="shared" si="1"/>
        <v xml:space="preserve">Control No.1
</v>
      </c>
      <c r="Z12" s="5">
        <f t="shared" si="2"/>
        <v>0.4</v>
      </c>
      <c r="AA12" s="5">
        <f t="shared" si="3"/>
        <v>8.0000000000000016E-2</v>
      </c>
      <c r="AB12" s="89">
        <f>+X12-AA12</f>
        <v>0.12</v>
      </c>
      <c r="AC12" s="90">
        <f>+IF(P13="Correctivo",X13-AA13,L12)</f>
        <v>0.6</v>
      </c>
      <c r="AD12" s="87">
        <f>+AB12</f>
        <v>0.12</v>
      </c>
      <c r="AE12" s="87">
        <f>IF(P13="Correctivo",X13-AA13,L12)</f>
        <v>0.6</v>
      </c>
      <c r="AF12" s="88"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91" t="str">
        <f>+IF(AF12="Bajo","Asumir el riesgo, Reducir el riesgo",IF(AF12="Moderado","Asumir el riesgo, Reducir el riesgo",IF(AF12="Alto","Evitar, compartir o transferir","Eliminar o reducir el riesgo")))</f>
        <v>Asumir el riesgo, Reducir el riesgo</v>
      </c>
      <c r="AH12" s="86" t="s">
        <v>127</v>
      </c>
      <c r="AI12" s="86" t="s">
        <v>119</v>
      </c>
      <c r="AJ12" s="92">
        <v>46054</v>
      </c>
      <c r="AK12" s="92"/>
      <c r="AL12" s="86"/>
      <c r="AM12" s="86"/>
    </row>
    <row r="13" spans="1:39" ht="143.25" customHeight="1" x14ac:dyDescent="0.25">
      <c r="A13" s="83"/>
      <c r="B13" s="83"/>
      <c r="C13" s="83"/>
      <c r="D13" s="83"/>
      <c r="E13" s="83"/>
      <c r="F13" s="83"/>
      <c r="G13" s="83"/>
      <c r="H13" s="83"/>
      <c r="I13" s="83"/>
      <c r="J13" s="83"/>
      <c r="K13" s="83"/>
      <c r="L13" s="83"/>
      <c r="M13" s="88"/>
      <c r="N13" s="4" t="s">
        <v>66</v>
      </c>
      <c r="O13" s="6" t="s">
        <v>128</v>
      </c>
      <c r="P13" s="4" t="s">
        <v>58</v>
      </c>
      <c r="Q13" s="4" t="s">
        <v>59</v>
      </c>
      <c r="R13" s="5">
        <f t="shared" si="0"/>
        <v>0.4</v>
      </c>
      <c r="S13" s="4" t="s">
        <v>60</v>
      </c>
      <c r="T13" s="4" t="s">
        <v>61</v>
      </c>
      <c r="U13" s="4" t="s">
        <v>62</v>
      </c>
      <c r="V13" s="85"/>
      <c r="W13" s="4" t="s">
        <v>20</v>
      </c>
      <c r="X13" s="5">
        <f>+L12</f>
        <v>0.6</v>
      </c>
      <c r="Y13" s="4" t="str">
        <f t="shared" si="1"/>
        <v xml:space="preserve">Control No.2
</v>
      </c>
      <c r="Z13" s="5">
        <f t="shared" si="2"/>
        <v>0.4</v>
      </c>
      <c r="AA13" s="5">
        <f t="shared" si="3"/>
        <v>0.24</v>
      </c>
      <c r="AB13" s="89"/>
      <c r="AC13" s="89"/>
      <c r="AD13" s="89"/>
      <c r="AE13" s="89"/>
      <c r="AF13" s="88"/>
      <c r="AG13" s="91"/>
      <c r="AH13" s="91"/>
      <c r="AI13" s="91"/>
      <c r="AJ13" s="91"/>
      <c r="AK13" s="91"/>
      <c r="AL13" s="91"/>
      <c r="AM13" s="91"/>
    </row>
    <row r="14" spans="1:39" ht="117" customHeight="1" x14ac:dyDescent="0.25">
      <c r="A14" s="83">
        <v>3</v>
      </c>
      <c r="B14" s="84" t="s">
        <v>47</v>
      </c>
      <c r="C14" s="85" t="s">
        <v>129</v>
      </c>
      <c r="D14" s="85" t="s">
        <v>130</v>
      </c>
      <c r="E14" s="85" t="s">
        <v>131</v>
      </c>
      <c r="F14" s="85" t="s">
        <v>51</v>
      </c>
      <c r="G14" s="85" t="s">
        <v>71</v>
      </c>
      <c r="H14" s="85" t="s">
        <v>125</v>
      </c>
      <c r="I14" s="86" t="s">
        <v>54</v>
      </c>
      <c r="J14" s="87">
        <f>IF(I14="Muy Baja",20%,IF(I14="Baja",40%,IF(I14="Media",60%,IF(I14="Alta",80%,IF(I14="Muy Alta",100%,"Error en datos")))))</f>
        <v>0.2</v>
      </c>
      <c r="K14" s="86" t="s">
        <v>55</v>
      </c>
      <c r="L14" s="87">
        <f>IF(K14="Leve",20%,IF(K14="Menor",40%,IF(K14="Moderado",60%,IF(K14="Mayor",80%,100%))))</f>
        <v>0.6</v>
      </c>
      <c r="M14" s="88"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Moderado</v>
      </c>
      <c r="N14" s="4" t="s">
        <v>56</v>
      </c>
      <c r="O14" s="6" t="s">
        <v>132</v>
      </c>
      <c r="P14" s="4" t="s">
        <v>58</v>
      </c>
      <c r="Q14" s="4" t="s">
        <v>59</v>
      </c>
      <c r="R14" s="5">
        <f t="shared" si="0"/>
        <v>0.4</v>
      </c>
      <c r="S14" s="4" t="s">
        <v>60</v>
      </c>
      <c r="T14" s="4" t="s">
        <v>61</v>
      </c>
      <c r="U14" s="4" t="s">
        <v>62</v>
      </c>
      <c r="V14" s="85" t="str">
        <f>E14</f>
        <v>Posibilidad de afectación reputacional por hallazgos generados por los organismos de control y/o notificaciones de entidades externas debido a la presentación de los informes de ley por fuera de los términos</v>
      </c>
      <c r="W14" s="4" t="s">
        <v>18</v>
      </c>
      <c r="X14" s="5">
        <f>+J14</f>
        <v>0.2</v>
      </c>
      <c r="Y14" s="4" t="str">
        <f t="shared" si="1"/>
        <v xml:space="preserve">Control No.1
</v>
      </c>
      <c r="Z14" s="5">
        <f t="shared" si="2"/>
        <v>0.4</v>
      </c>
      <c r="AA14" s="5">
        <f t="shared" si="3"/>
        <v>8.0000000000000016E-2</v>
      </c>
      <c r="AB14" s="89">
        <f>+X14-AA14</f>
        <v>0.12</v>
      </c>
      <c r="AC14" s="90">
        <f>+IF(P15="Correctivo",X15-AA15,L14)</f>
        <v>0.6</v>
      </c>
      <c r="AD14" s="87">
        <f>+AB14</f>
        <v>0.12</v>
      </c>
      <c r="AE14" s="87">
        <f>IF(P15="Correctivo",X15-AA15,L14)</f>
        <v>0.6</v>
      </c>
      <c r="AF14" s="88"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Moderado</v>
      </c>
      <c r="AG14" s="91" t="str">
        <f>+IF(AF14="Bajo","Asumir el riesgo, Reducir el riesgo",IF(AF14="Moderado","Asumir el riesgo, Reducir el riesgo",IF(AF14="Alto","Evitar, compartir o transferir","Eliminar o reducir el riesgo")))</f>
        <v>Asumir el riesgo, Reducir el riesgo</v>
      </c>
      <c r="AH14" s="86" t="s">
        <v>133</v>
      </c>
      <c r="AI14" s="86" t="s">
        <v>119</v>
      </c>
      <c r="AJ14" s="92"/>
      <c r="AK14" s="92"/>
      <c r="AL14" s="86"/>
      <c r="AM14" s="86"/>
    </row>
    <row r="15" spans="1:39" ht="143.25" customHeight="1" x14ac:dyDescent="0.25">
      <c r="A15" s="83"/>
      <c r="B15" s="83"/>
      <c r="C15" s="83"/>
      <c r="D15" s="83"/>
      <c r="E15" s="83"/>
      <c r="F15" s="83"/>
      <c r="G15" s="83"/>
      <c r="H15" s="83"/>
      <c r="I15" s="83"/>
      <c r="J15" s="83"/>
      <c r="K15" s="83"/>
      <c r="L15" s="83"/>
      <c r="M15" s="88"/>
      <c r="N15" s="4" t="s">
        <v>66</v>
      </c>
      <c r="O15" s="6" t="s">
        <v>134</v>
      </c>
      <c r="P15" s="4" t="s">
        <v>58</v>
      </c>
      <c r="Q15" s="4" t="s">
        <v>59</v>
      </c>
      <c r="R15" s="5">
        <f t="shared" si="0"/>
        <v>0.4</v>
      </c>
      <c r="S15" s="4" t="s">
        <v>60</v>
      </c>
      <c r="T15" s="4" t="s">
        <v>61</v>
      </c>
      <c r="U15" s="4" t="s">
        <v>62</v>
      </c>
      <c r="V15" s="85"/>
      <c r="W15" s="4" t="s">
        <v>20</v>
      </c>
      <c r="X15" s="5">
        <f>+L14</f>
        <v>0.6</v>
      </c>
      <c r="Y15" s="4" t="str">
        <f t="shared" si="1"/>
        <v xml:space="preserve">Control No.2
</v>
      </c>
      <c r="Z15" s="5">
        <f t="shared" si="2"/>
        <v>0.4</v>
      </c>
      <c r="AA15" s="5">
        <f t="shared" si="3"/>
        <v>0.24</v>
      </c>
      <c r="AB15" s="89"/>
      <c r="AC15" s="89"/>
      <c r="AD15" s="89"/>
      <c r="AE15" s="89"/>
      <c r="AF15" s="88"/>
      <c r="AG15" s="91"/>
      <c r="AH15" s="91"/>
      <c r="AI15" s="91"/>
      <c r="AJ15" s="91"/>
      <c r="AK15" s="91"/>
      <c r="AL15" s="91"/>
      <c r="AM15" s="91"/>
    </row>
    <row r="16" spans="1:39" ht="117" customHeight="1" x14ac:dyDescent="0.25">
      <c r="A16" s="83">
        <v>4</v>
      </c>
      <c r="B16" s="84" t="s">
        <v>47</v>
      </c>
      <c r="C16" s="85" t="s">
        <v>135</v>
      </c>
      <c r="D16" s="85" t="s">
        <v>136</v>
      </c>
      <c r="E16" s="85" t="s">
        <v>137</v>
      </c>
      <c r="F16" s="85" t="s">
        <v>51</v>
      </c>
      <c r="G16" s="85" t="s">
        <v>71</v>
      </c>
      <c r="H16" s="85" t="s">
        <v>125</v>
      </c>
      <c r="I16" s="86" t="s">
        <v>54</v>
      </c>
      <c r="J16" s="87">
        <f>IF(I16="Muy Baja",20%,IF(I16="Baja",40%,IF(I16="Media",60%,IF(I16="Alta",80%,IF(I16="Muy Alta",100%,"Error en datos")))))</f>
        <v>0.2</v>
      </c>
      <c r="K16" s="86" t="s">
        <v>55</v>
      </c>
      <c r="L16" s="87">
        <f>IF(K16="Leve",20%,IF(K16="Menor",40%,IF(K16="Moderado",60%,IF(K16="Mayor",80%,100%))))</f>
        <v>0.6</v>
      </c>
      <c r="M16" s="88"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Moderado</v>
      </c>
      <c r="N16" s="4" t="s">
        <v>56</v>
      </c>
      <c r="O16" s="6" t="s">
        <v>138</v>
      </c>
      <c r="P16" s="4" t="s">
        <v>58</v>
      </c>
      <c r="Q16" s="4" t="s">
        <v>59</v>
      </c>
      <c r="R16" s="5">
        <f t="shared" si="0"/>
        <v>0.4</v>
      </c>
      <c r="S16" s="4" t="s">
        <v>60</v>
      </c>
      <c r="T16" s="4" t="s">
        <v>61</v>
      </c>
      <c r="U16" s="4" t="s">
        <v>62</v>
      </c>
      <c r="V16" s="85" t="str">
        <f>E16</f>
        <v>Posibilidad de afectación reputacional por inoportuno seguimiento a la gestión de los planes de mejoramiento interno y externo, debido a falta de control en los planes suscritos y/o por falta de continuidad en el personal responsable de ejecutar las acciones de mejora</v>
      </c>
      <c r="W16" s="4" t="s">
        <v>18</v>
      </c>
      <c r="X16" s="5">
        <f>+J16</f>
        <v>0.2</v>
      </c>
      <c r="Y16" s="4" t="str">
        <f t="shared" si="1"/>
        <v xml:space="preserve">Control No.1
</v>
      </c>
      <c r="Z16" s="5">
        <f t="shared" si="2"/>
        <v>0.4</v>
      </c>
      <c r="AA16" s="5">
        <f t="shared" si="3"/>
        <v>8.0000000000000016E-2</v>
      </c>
      <c r="AB16" s="89">
        <f>+X16-AA16</f>
        <v>0.12</v>
      </c>
      <c r="AC16" s="90">
        <f>+IF(P17="Correctivo",X17-AA17,L16)</f>
        <v>0.6</v>
      </c>
      <c r="AD16" s="87">
        <f>+AB16</f>
        <v>0.12</v>
      </c>
      <c r="AE16" s="87">
        <f>IF(P17="Correctivo",X17-AA17,L16)</f>
        <v>0.6</v>
      </c>
      <c r="AF16" s="88"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Moderado</v>
      </c>
      <c r="AG16" s="91" t="str">
        <f>+IF(AF16="Bajo","Asumir el riesgo, Reducir el riesgo",IF(AF16="Moderado","Asumir el riesgo, Reducir el riesgo",IF(AF16="Alto","Evitar, compartir o transferir","Eliminar o reducir el riesgo")))</f>
        <v>Asumir el riesgo, Reducir el riesgo</v>
      </c>
      <c r="AH16" s="86" t="s">
        <v>139</v>
      </c>
      <c r="AI16" s="86" t="s">
        <v>119</v>
      </c>
      <c r="AJ16" s="92"/>
      <c r="AK16" s="92"/>
      <c r="AL16" s="86"/>
      <c r="AM16" s="86"/>
    </row>
    <row r="17" spans="1:39" ht="143.25" customHeight="1" x14ac:dyDescent="0.25">
      <c r="A17" s="83"/>
      <c r="B17" s="83"/>
      <c r="C17" s="83"/>
      <c r="D17" s="83"/>
      <c r="E17" s="83"/>
      <c r="F17" s="83"/>
      <c r="G17" s="83"/>
      <c r="H17" s="83"/>
      <c r="I17" s="83"/>
      <c r="J17" s="83"/>
      <c r="K17" s="83"/>
      <c r="L17" s="83"/>
      <c r="M17" s="88"/>
      <c r="N17" s="4" t="s">
        <v>66</v>
      </c>
      <c r="O17" s="6" t="s">
        <v>140</v>
      </c>
      <c r="P17" s="4" t="s">
        <v>58</v>
      </c>
      <c r="Q17" s="4" t="s">
        <v>59</v>
      </c>
      <c r="R17" s="5">
        <f t="shared" si="0"/>
        <v>0.4</v>
      </c>
      <c r="S17" s="4" t="s">
        <v>60</v>
      </c>
      <c r="T17" s="4" t="s">
        <v>61</v>
      </c>
      <c r="U17" s="4" t="s">
        <v>62</v>
      </c>
      <c r="V17" s="85"/>
      <c r="W17" s="4" t="s">
        <v>20</v>
      </c>
      <c r="X17" s="5">
        <f>+L16</f>
        <v>0.6</v>
      </c>
      <c r="Y17" s="4" t="str">
        <f t="shared" si="1"/>
        <v xml:space="preserve">Control No.2
</v>
      </c>
      <c r="Z17" s="5">
        <f t="shared" si="2"/>
        <v>0.4</v>
      </c>
      <c r="AA17" s="5">
        <f t="shared" si="3"/>
        <v>0.24</v>
      </c>
      <c r="AB17" s="89"/>
      <c r="AC17" s="89"/>
      <c r="AD17" s="89"/>
      <c r="AE17" s="89"/>
      <c r="AF17" s="88"/>
      <c r="AG17" s="91"/>
      <c r="AH17" s="91"/>
      <c r="AI17" s="91"/>
      <c r="AJ17" s="91"/>
      <c r="AK17" s="91"/>
      <c r="AL17" s="91"/>
      <c r="AM17" s="91"/>
    </row>
    <row r="18" spans="1:39" ht="14.25" customHeight="1" x14ac:dyDescent="0.25">
      <c r="A18" s="8"/>
      <c r="B18" s="11"/>
      <c r="C18" s="8"/>
      <c r="D18" s="8"/>
      <c r="E18" s="8"/>
      <c r="F18" s="8"/>
      <c r="G18" s="8"/>
      <c r="H18" s="8"/>
      <c r="I18" s="8"/>
      <c r="J18" s="8"/>
      <c r="K18" s="8"/>
      <c r="L18" s="8"/>
      <c r="M18" s="88"/>
      <c r="N18" s="8"/>
      <c r="O18" s="8"/>
      <c r="P18" s="8"/>
      <c r="Q18" s="8"/>
      <c r="R18" s="8"/>
      <c r="S18" s="8"/>
      <c r="T18" s="8"/>
      <c r="U18" s="8"/>
      <c r="V18" s="8"/>
      <c r="W18" s="8"/>
      <c r="X18" s="8"/>
      <c r="Y18" s="8"/>
      <c r="Z18" s="8"/>
      <c r="AA18" s="8"/>
      <c r="AB18" s="95"/>
      <c r="AC18" s="95"/>
      <c r="AD18" s="8"/>
      <c r="AE18" s="8"/>
      <c r="AF18" s="88"/>
      <c r="AG18" s="8"/>
      <c r="AH18" s="8"/>
      <c r="AI18" s="8"/>
      <c r="AJ18" s="8"/>
      <c r="AK18" s="8"/>
      <c r="AL18" s="8"/>
      <c r="AM18" s="8"/>
    </row>
    <row r="19" spans="1:39" ht="14.25" customHeight="1" x14ac:dyDescent="0.25">
      <c r="A19" s="8"/>
      <c r="B19" s="11"/>
      <c r="C19" s="8"/>
      <c r="D19" s="8"/>
      <c r="E19" s="8"/>
      <c r="F19" s="8"/>
      <c r="G19" s="8"/>
      <c r="H19" s="8"/>
      <c r="I19" s="8"/>
      <c r="J19" s="8"/>
      <c r="K19" s="8"/>
      <c r="L19" s="8"/>
      <c r="M19" s="88"/>
      <c r="N19" s="8"/>
      <c r="O19" s="8"/>
      <c r="P19" s="8"/>
      <c r="Q19" s="8"/>
      <c r="R19" s="8"/>
      <c r="S19" s="8"/>
      <c r="T19" s="8"/>
      <c r="U19" s="8"/>
      <c r="V19" s="8"/>
      <c r="W19" s="8"/>
      <c r="X19" s="8"/>
      <c r="Y19" s="8"/>
      <c r="Z19" s="8"/>
      <c r="AA19" s="8"/>
      <c r="AB19" s="95"/>
      <c r="AC19" s="95"/>
      <c r="AD19" s="8"/>
      <c r="AE19" s="8"/>
      <c r="AF19" s="88"/>
      <c r="AG19" s="8"/>
      <c r="AH19" s="8"/>
      <c r="AI19" s="8"/>
      <c r="AJ19" s="8"/>
      <c r="AK19" s="8"/>
      <c r="AL19" s="8"/>
      <c r="AM19" s="8"/>
    </row>
    <row r="20" spans="1:39" ht="14.25" customHeight="1" x14ac:dyDescent="0.25">
      <c r="A20" s="8"/>
      <c r="B20" s="11"/>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ht="14.25" customHeight="1" x14ac:dyDescent="0.25">
      <c r="A21" s="7" t="s">
        <v>102</v>
      </c>
      <c r="B21" s="93" t="s">
        <v>103</v>
      </c>
      <c r="C21" s="93"/>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ht="14.25" customHeight="1" x14ac:dyDescent="0.25">
      <c r="A22" s="7" t="s">
        <v>104</v>
      </c>
      <c r="B22" s="93" t="s">
        <v>105</v>
      </c>
      <c r="C22" s="93"/>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ht="14.25" customHeight="1" x14ac:dyDescent="0.25">
      <c r="A23" s="7" t="s">
        <v>106</v>
      </c>
      <c r="B23" s="94">
        <v>46042</v>
      </c>
      <c r="C23" s="94"/>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ht="14.25" customHeight="1" x14ac:dyDescent="0.25">
      <c r="A24" s="8" t="s">
        <v>107</v>
      </c>
      <c r="B24" s="23">
        <v>46042</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ht="14.25" customHeight="1" x14ac:dyDescent="0.25">
      <c r="A25" s="8"/>
      <c r="B25" s="11"/>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ht="14.25" customHeight="1" x14ac:dyDescent="0.25">
      <c r="A26" s="8"/>
      <c r="B26" s="11"/>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ht="14.25" customHeight="1" x14ac:dyDescent="0.25">
      <c r="A27" s="8"/>
      <c r="B27" s="1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ht="14.25" customHeight="1" x14ac:dyDescent="0.25">
      <c r="A28" s="8"/>
      <c r="B28" s="11"/>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ht="14.25" customHeight="1" x14ac:dyDescent="0.25">
      <c r="A29" s="8"/>
      <c r="B29" s="11"/>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ht="14.25" customHeight="1" x14ac:dyDescent="0.25">
      <c r="A30" s="8"/>
      <c r="B30" s="11"/>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ht="14.25" customHeight="1" x14ac:dyDescent="0.25">
      <c r="A31" s="8"/>
      <c r="B31" s="11"/>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ht="14.25" customHeight="1" x14ac:dyDescent="0.25">
      <c r="A32" s="8"/>
      <c r="B32" s="11"/>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ht="14.25" customHeight="1" x14ac:dyDescent="0.25">
      <c r="A33" s="8"/>
      <c r="B33" s="11"/>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ht="14.25" customHeight="1" x14ac:dyDescent="0.25">
      <c r="A34" s="8"/>
      <c r="B34" s="11"/>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ht="14.25" customHeight="1" x14ac:dyDescent="0.25">
      <c r="A35" s="8"/>
      <c r="B35" s="11"/>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ht="14.25" customHeight="1" x14ac:dyDescent="0.25">
      <c r="A36" s="8"/>
      <c r="B36" s="11"/>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ht="14.25" customHeight="1" x14ac:dyDescent="0.25">
      <c r="A37" s="8"/>
      <c r="B37" s="11"/>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ht="14.25" customHeight="1" x14ac:dyDescent="0.25">
      <c r="A38" s="8"/>
      <c r="B38" s="1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ht="14.25" customHeight="1" x14ac:dyDescent="0.25">
      <c r="A39" s="8"/>
      <c r="B39" s="11"/>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ht="14.25" customHeight="1" x14ac:dyDescent="0.25">
      <c r="A40" s="8"/>
      <c r="B40" s="11"/>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ht="14.25" customHeight="1" x14ac:dyDescent="0.25">
      <c r="A41" s="8"/>
      <c r="B41" s="11"/>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ht="14.25" customHeight="1" x14ac:dyDescent="0.25">
      <c r="A42" s="8"/>
      <c r="B42" s="11"/>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ht="14.25" customHeight="1" x14ac:dyDescent="0.25">
      <c r="A43" s="8"/>
      <c r="B43" s="11"/>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ht="14.25" customHeight="1" x14ac:dyDescent="0.25">
      <c r="A44" s="8"/>
      <c r="B44" s="11"/>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ht="14.25" customHeight="1" x14ac:dyDescent="0.25">
      <c r="A45" s="8"/>
      <c r="B45" s="11"/>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ht="14.25" customHeight="1" x14ac:dyDescent="0.25">
      <c r="A46" s="8"/>
      <c r="B46" s="11"/>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ht="14.25" customHeight="1" x14ac:dyDescent="0.25">
      <c r="A47" s="8"/>
      <c r="B47" s="11"/>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ht="14.25" customHeight="1" x14ac:dyDescent="0.25">
      <c r="A48" s="8"/>
      <c r="B48" s="11"/>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ht="14.25" customHeight="1" x14ac:dyDescent="0.25">
      <c r="A49" s="8"/>
      <c r="B49" s="11"/>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ht="14.25" customHeight="1" x14ac:dyDescent="0.25">
      <c r="A50" s="8"/>
      <c r="B50" s="11"/>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ht="14.25" customHeight="1" x14ac:dyDescent="0.25">
      <c r="A51" s="8"/>
      <c r="B51" s="11"/>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ht="14.25" customHeight="1" x14ac:dyDescent="0.25">
      <c r="A52" s="8"/>
      <c r="B52" s="11"/>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ht="14.25" customHeight="1" x14ac:dyDescent="0.25">
      <c r="A53" s="8"/>
      <c r="B53" s="11"/>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ht="14.25" customHeight="1" x14ac:dyDescent="0.25">
      <c r="A54" s="8"/>
      <c r="B54" s="11"/>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ht="14.25" customHeight="1" x14ac:dyDescent="0.25">
      <c r="A55" s="8"/>
      <c r="B55" s="11"/>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ht="14.25" customHeight="1" x14ac:dyDescent="0.25">
      <c r="A56" s="8"/>
      <c r="B56" s="11"/>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ht="14.25" customHeight="1" x14ac:dyDescent="0.25">
      <c r="A57" s="8"/>
      <c r="B57" s="11"/>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ht="14.25" customHeight="1" x14ac:dyDescent="0.25">
      <c r="A58" s="8"/>
      <c r="B58" s="11"/>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ht="14.25" customHeight="1" x14ac:dyDescent="0.25">
      <c r="A59" s="8"/>
      <c r="B59" s="11"/>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ht="14.25" customHeight="1" x14ac:dyDescent="0.25">
      <c r="A60" s="8"/>
      <c r="B60" s="11"/>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ht="14.25" customHeight="1" x14ac:dyDescent="0.25">
      <c r="A61" s="8"/>
      <c r="B61" s="11"/>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ht="14.25" customHeight="1" x14ac:dyDescent="0.25">
      <c r="A62" s="8"/>
      <c r="B62" s="11"/>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ht="14.25" customHeight="1" x14ac:dyDescent="0.25">
      <c r="A63" s="8"/>
      <c r="B63" s="11"/>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ht="14.25" customHeight="1" x14ac:dyDescent="0.25">
      <c r="A64" s="8"/>
      <c r="B64" s="11"/>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ht="14.25" customHeight="1" x14ac:dyDescent="0.25">
      <c r="A65" s="8"/>
      <c r="B65" s="11"/>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ht="14.25" customHeight="1" x14ac:dyDescent="0.25">
      <c r="A66" s="8"/>
      <c r="B66" s="11"/>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ht="14.25" customHeight="1" x14ac:dyDescent="0.25">
      <c r="A67" s="8"/>
      <c r="B67" s="11"/>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ht="14.25" customHeight="1" x14ac:dyDescent="0.25">
      <c r="A68" s="8"/>
      <c r="B68" s="11"/>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ht="14.25" customHeight="1" x14ac:dyDescent="0.25">
      <c r="A69" s="8"/>
      <c r="B69" s="11"/>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ht="14.25" customHeight="1" x14ac:dyDescent="0.25">
      <c r="A70" s="8"/>
      <c r="B70" s="11"/>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ht="14.25" customHeight="1" x14ac:dyDescent="0.25">
      <c r="A71" s="8"/>
      <c r="B71" s="11"/>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ht="14.25" customHeight="1" x14ac:dyDescent="0.25">
      <c r="A72" s="8"/>
      <c r="B72" s="11"/>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ht="14.25" customHeight="1" x14ac:dyDescent="0.25">
      <c r="A73" s="8"/>
      <c r="B73" s="11"/>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ht="14.25" customHeight="1" x14ac:dyDescent="0.25">
      <c r="A74" s="8"/>
      <c r="B74" s="11"/>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ht="14.25" customHeight="1" x14ac:dyDescent="0.25">
      <c r="A75" s="8"/>
      <c r="B75" s="11"/>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ht="14.25" customHeight="1" x14ac:dyDescent="0.25">
      <c r="A76" s="8"/>
      <c r="B76" s="11"/>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4.25" customHeight="1" x14ac:dyDescent="0.25">
      <c r="A77" s="8"/>
      <c r="B77" s="11"/>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ht="14.25" customHeight="1" x14ac:dyDescent="0.25">
      <c r="A78" s="8"/>
      <c r="B78" s="11"/>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ht="14.25" customHeight="1" x14ac:dyDescent="0.25">
      <c r="A79" s="8"/>
      <c r="B79" s="11"/>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ht="14.25" customHeight="1" x14ac:dyDescent="0.25">
      <c r="A80" s="8"/>
      <c r="B80" s="11"/>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ht="14.25" customHeight="1" x14ac:dyDescent="0.25">
      <c r="A81" s="8"/>
      <c r="B81" s="11"/>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ht="14.25" customHeight="1" x14ac:dyDescent="0.25">
      <c r="A82" s="8"/>
      <c r="B82" s="11"/>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ht="14.25" customHeight="1" x14ac:dyDescent="0.25">
      <c r="A83" s="8"/>
      <c r="B83" s="11"/>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ht="14.25" customHeight="1" x14ac:dyDescent="0.25">
      <c r="A84" s="8"/>
      <c r="B84" s="11"/>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ht="14.25" customHeight="1" x14ac:dyDescent="0.25">
      <c r="A85" s="8"/>
      <c r="B85" s="11"/>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ht="14.25" customHeight="1" x14ac:dyDescent="0.25">
      <c r="A86" s="8"/>
      <c r="B86" s="11"/>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ht="14.25" customHeight="1" x14ac:dyDescent="0.25">
      <c r="A87" s="8"/>
      <c r="B87" s="11"/>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ht="14.25" customHeight="1" x14ac:dyDescent="0.25">
      <c r="A88" s="8"/>
      <c r="B88" s="11"/>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ht="14.25" customHeight="1" x14ac:dyDescent="0.25">
      <c r="A89" s="8"/>
      <c r="B89" s="11"/>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ht="14.25" customHeight="1" x14ac:dyDescent="0.25">
      <c r="A90" s="8"/>
      <c r="B90" s="11"/>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ht="14.25" customHeight="1" x14ac:dyDescent="0.25">
      <c r="A91" s="8"/>
      <c r="B91" s="11"/>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ht="14.25" customHeight="1" x14ac:dyDescent="0.25">
      <c r="A92" s="8"/>
      <c r="B92" s="11"/>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ht="14.25" customHeight="1" x14ac:dyDescent="0.25">
      <c r="A93" s="8"/>
      <c r="B93" s="11"/>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ht="14.25" customHeight="1" x14ac:dyDescent="0.25">
      <c r="A94" s="8"/>
      <c r="B94" s="11"/>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ht="14.25" customHeight="1" x14ac:dyDescent="0.25">
      <c r="A95" s="8"/>
      <c r="B95" s="11"/>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ht="14.25" customHeight="1" x14ac:dyDescent="0.25">
      <c r="A96" s="8"/>
      <c r="B96" s="11"/>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ht="14.25" customHeight="1" x14ac:dyDescent="0.25">
      <c r="A97" s="8"/>
      <c r="B97" s="11"/>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ht="14.25" customHeight="1" x14ac:dyDescent="0.25">
      <c r="A98" s="8"/>
      <c r="B98" s="11"/>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ht="14.25" customHeight="1" x14ac:dyDescent="0.25">
      <c r="A99" s="8"/>
      <c r="B99" s="11"/>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ht="14.25" customHeight="1" x14ac:dyDescent="0.25">
      <c r="A100" s="8"/>
      <c r="B100" s="11"/>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ht="14.25" customHeight="1" x14ac:dyDescent="0.25">
      <c r="A101" s="8"/>
      <c r="B101" s="11"/>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ht="14.25" customHeight="1" x14ac:dyDescent="0.25">
      <c r="A102" s="8"/>
      <c r="B102" s="11"/>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ht="14.25" customHeight="1" x14ac:dyDescent="0.25">
      <c r="A103" s="8"/>
      <c r="B103" s="11"/>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ht="14.25" customHeight="1" x14ac:dyDescent="0.25">
      <c r="A104" s="8"/>
      <c r="B104" s="1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ht="14.25" customHeight="1" x14ac:dyDescent="0.25">
      <c r="A105" s="8"/>
      <c r="B105" s="11"/>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ht="14.25" customHeight="1" x14ac:dyDescent="0.25">
      <c r="A106" s="8"/>
      <c r="B106" s="11"/>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ht="14.25" customHeight="1" x14ac:dyDescent="0.25">
      <c r="A107" s="8"/>
      <c r="B107" s="11"/>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ht="14.25" customHeight="1" x14ac:dyDescent="0.25">
      <c r="A108" s="8"/>
      <c r="B108" s="11"/>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ht="14.25" customHeight="1" x14ac:dyDescent="0.25">
      <c r="A109" s="8"/>
      <c r="B109" s="11"/>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ht="14.25" customHeight="1" x14ac:dyDescent="0.25">
      <c r="A110" s="8"/>
      <c r="B110" s="11"/>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ht="14.25" customHeight="1" x14ac:dyDescent="0.25">
      <c r="A111" s="8"/>
      <c r="B111" s="11"/>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ht="14.25" customHeight="1" x14ac:dyDescent="0.25">
      <c r="A112" s="8"/>
      <c r="B112" s="11"/>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ht="14.25" customHeight="1" x14ac:dyDescent="0.25">
      <c r="A113" s="8"/>
      <c r="B113" s="11"/>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ht="14.25" customHeight="1" x14ac:dyDescent="0.25">
      <c r="A114" s="8"/>
      <c r="B114" s="11"/>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ht="14.25" customHeight="1" x14ac:dyDescent="0.25">
      <c r="A115" s="8"/>
      <c r="B115" s="11"/>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ht="14.25" customHeight="1" x14ac:dyDescent="0.25">
      <c r="A116" s="8"/>
      <c r="B116" s="11"/>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ht="14.25" customHeight="1" x14ac:dyDescent="0.25">
      <c r="A117" s="8"/>
      <c r="B117" s="11"/>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ht="14.25" customHeight="1" x14ac:dyDescent="0.25">
      <c r="A118" s="8"/>
      <c r="B118" s="11"/>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ht="14.25" customHeight="1" x14ac:dyDescent="0.25">
      <c r="A119" s="8"/>
      <c r="B119" s="11"/>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ht="14.25" customHeight="1" x14ac:dyDescent="0.25">
      <c r="A120" s="8"/>
      <c r="B120" s="11"/>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ht="14.25" customHeight="1" x14ac:dyDescent="0.25">
      <c r="A121" s="8"/>
      <c r="B121" s="11"/>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ht="14.25" customHeight="1" x14ac:dyDescent="0.25">
      <c r="A122" s="8"/>
      <c r="B122" s="11"/>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ht="14.25" customHeight="1" x14ac:dyDescent="0.25">
      <c r="A123" s="8"/>
      <c r="B123" s="11"/>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ht="14.25" customHeight="1" x14ac:dyDescent="0.25">
      <c r="A124" s="8"/>
      <c r="B124" s="11"/>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ht="14.25" customHeight="1" x14ac:dyDescent="0.25">
      <c r="A125" s="8"/>
      <c r="B125" s="11"/>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ht="14.25" customHeight="1" x14ac:dyDescent="0.25">
      <c r="A126" s="8"/>
      <c r="B126" s="11"/>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ht="14.25" customHeight="1" x14ac:dyDescent="0.25">
      <c r="A127" s="8"/>
      <c r="B127" s="11"/>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ht="14.25" customHeight="1" x14ac:dyDescent="0.25">
      <c r="A128" s="8"/>
      <c r="B128" s="11"/>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ht="14.25" customHeight="1" x14ac:dyDescent="0.25">
      <c r="A129" s="8"/>
      <c r="B129" s="11"/>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ht="14.25" customHeight="1" x14ac:dyDescent="0.25">
      <c r="A130" s="8"/>
      <c r="B130" s="11"/>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ht="14.25" customHeight="1" x14ac:dyDescent="0.25">
      <c r="A131" s="8"/>
      <c r="B131" s="11"/>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row>
    <row r="132" spans="1:39" ht="14.25" customHeight="1" x14ac:dyDescent="0.25">
      <c r="A132" s="8"/>
      <c r="B132" s="11"/>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row>
    <row r="133" spans="1:39" ht="14.25" customHeight="1" x14ac:dyDescent="0.25">
      <c r="A133" s="8"/>
      <c r="B133" s="11"/>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ht="14.25" customHeight="1" x14ac:dyDescent="0.25">
      <c r="A134" s="8"/>
      <c r="B134" s="11"/>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ht="14.25" customHeight="1" x14ac:dyDescent="0.25">
      <c r="A135" s="8"/>
      <c r="B135" s="11"/>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ht="14.25" customHeight="1" x14ac:dyDescent="0.25">
      <c r="A136" s="8"/>
      <c r="B136" s="11"/>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ht="14.25" customHeight="1" x14ac:dyDescent="0.25">
      <c r="A137" s="8"/>
      <c r="B137" s="11"/>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ht="14.25" customHeight="1" x14ac:dyDescent="0.25">
      <c r="A138" s="8"/>
      <c r="B138" s="11"/>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ht="14.25" customHeight="1" x14ac:dyDescent="0.25">
      <c r="A139" s="8"/>
      <c r="B139" s="11"/>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ht="14.25" customHeight="1" x14ac:dyDescent="0.25">
      <c r="A140" s="8"/>
      <c r="B140" s="11"/>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ht="14.25" customHeight="1" x14ac:dyDescent="0.25">
      <c r="A141" s="8"/>
      <c r="B141" s="11"/>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ht="14.25" customHeight="1" x14ac:dyDescent="0.25">
      <c r="A142" s="8"/>
      <c r="B142" s="11"/>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ht="14.25" customHeight="1" x14ac:dyDescent="0.25">
      <c r="A143" s="8"/>
      <c r="B143" s="11"/>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ht="14.25" customHeight="1" x14ac:dyDescent="0.25">
      <c r="A144" s="8"/>
      <c r="B144" s="11"/>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ht="14.25" customHeight="1" x14ac:dyDescent="0.25">
      <c r="A145" s="8"/>
      <c r="B145" s="11"/>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ht="14.25" customHeight="1" x14ac:dyDescent="0.25">
      <c r="A146" s="8"/>
      <c r="B146" s="11"/>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ht="14.25" customHeight="1" x14ac:dyDescent="0.25">
      <c r="A147" s="8"/>
      <c r="B147" s="11"/>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ht="14.25" customHeight="1" x14ac:dyDescent="0.25">
      <c r="A148" s="8"/>
      <c r="B148" s="11"/>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ht="14.25" customHeight="1" x14ac:dyDescent="0.25">
      <c r="A149" s="8"/>
      <c r="B149" s="11"/>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ht="14.25" customHeight="1" x14ac:dyDescent="0.25">
      <c r="A150" s="8"/>
      <c r="B150" s="11"/>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ht="14.25" customHeight="1" x14ac:dyDescent="0.25">
      <c r="A151" s="8"/>
      <c r="B151" s="11"/>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ht="14.25" customHeight="1" x14ac:dyDescent="0.25">
      <c r="A152" s="8"/>
      <c r="B152" s="11"/>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ht="14.25" customHeight="1" x14ac:dyDescent="0.25">
      <c r="A153" s="8"/>
      <c r="B153" s="11"/>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ht="14.25" customHeight="1" x14ac:dyDescent="0.25">
      <c r="A154" s="8"/>
      <c r="B154" s="11"/>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ht="14.25" customHeight="1" x14ac:dyDescent="0.25">
      <c r="A155" s="8"/>
      <c r="B155" s="11"/>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ht="14.25" customHeight="1" x14ac:dyDescent="0.25">
      <c r="A156" s="8"/>
      <c r="B156" s="11"/>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ht="14.25" customHeight="1" x14ac:dyDescent="0.25">
      <c r="A157" s="8"/>
      <c r="B157" s="11"/>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ht="14.25" customHeight="1" x14ac:dyDescent="0.25">
      <c r="A158" s="8"/>
      <c r="B158" s="11"/>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ht="14.25" customHeight="1" x14ac:dyDescent="0.25">
      <c r="A159" s="8"/>
      <c r="B159" s="11"/>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ht="14.25" customHeight="1" x14ac:dyDescent="0.25">
      <c r="A160" s="8"/>
      <c r="B160" s="11"/>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ht="14.25" customHeight="1" x14ac:dyDescent="0.25">
      <c r="A161" s="8"/>
      <c r="B161" s="11"/>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ht="14.25" customHeight="1" x14ac:dyDescent="0.25">
      <c r="A162" s="8"/>
      <c r="B162" s="11"/>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ht="14.25" customHeight="1" x14ac:dyDescent="0.25">
      <c r="A163" s="8"/>
      <c r="B163" s="11"/>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ht="14.25" customHeight="1" x14ac:dyDescent="0.25">
      <c r="A164" s="8"/>
      <c r="B164" s="11"/>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ht="14.25" customHeight="1" x14ac:dyDescent="0.25">
      <c r="A165" s="8"/>
      <c r="B165" s="11"/>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ht="14.25" customHeight="1" x14ac:dyDescent="0.25">
      <c r="A166" s="8"/>
      <c r="B166" s="11"/>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ht="14.25" customHeight="1" x14ac:dyDescent="0.25">
      <c r="A167" s="8"/>
      <c r="B167" s="11"/>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ht="14.25" customHeight="1" x14ac:dyDescent="0.25">
      <c r="A168" s="8"/>
      <c r="B168" s="11"/>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ht="14.25" customHeight="1" x14ac:dyDescent="0.25">
      <c r="A169" s="8"/>
      <c r="B169" s="11"/>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ht="14.25" customHeight="1" x14ac:dyDescent="0.25">
      <c r="A170" s="8"/>
      <c r="B170" s="11"/>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ht="14.25" customHeight="1" x14ac:dyDescent="0.25">
      <c r="A171" s="8"/>
      <c r="B171" s="11"/>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ht="14.25" customHeight="1" x14ac:dyDescent="0.25">
      <c r="A172" s="8"/>
      <c r="B172" s="11"/>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ht="14.25" customHeight="1" x14ac:dyDescent="0.25">
      <c r="A173" s="8"/>
      <c r="B173" s="11"/>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ht="14.25" customHeight="1" x14ac:dyDescent="0.25">
      <c r="A174" s="8"/>
      <c r="B174" s="11"/>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ht="14.25" customHeight="1" x14ac:dyDescent="0.25">
      <c r="A175" s="8"/>
      <c r="B175" s="11"/>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ht="14.25" customHeight="1" x14ac:dyDescent="0.25">
      <c r="A176" s="8"/>
      <c r="B176" s="11"/>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ht="14.25" customHeight="1" x14ac:dyDescent="0.25">
      <c r="A177" s="8"/>
      <c r="B177" s="11"/>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ht="14.25" customHeight="1" x14ac:dyDescent="0.25">
      <c r="A178" s="8"/>
      <c r="B178" s="11"/>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ht="14.25" customHeight="1" x14ac:dyDescent="0.25">
      <c r="A179" s="8"/>
      <c r="B179" s="11"/>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ht="14.25" customHeight="1" x14ac:dyDescent="0.25">
      <c r="A180" s="8"/>
      <c r="B180" s="11"/>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ht="14.25" customHeight="1" x14ac:dyDescent="0.25">
      <c r="A181" s="8"/>
      <c r="B181" s="11"/>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ht="14.25" customHeight="1" x14ac:dyDescent="0.25">
      <c r="A182" s="8"/>
      <c r="B182" s="11"/>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ht="14.25" customHeight="1" x14ac:dyDescent="0.25">
      <c r="A183" s="8"/>
      <c r="B183" s="11"/>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ht="14.25" customHeight="1" x14ac:dyDescent="0.25">
      <c r="A184" s="8"/>
      <c r="B184" s="11"/>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ht="14.25" customHeight="1" x14ac:dyDescent="0.25">
      <c r="A185" s="8"/>
      <c r="B185" s="11"/>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ht="14.25" customHeight="1" x14ac:dyDescent="0.25">
      <c r="A186" s="8"/>
      <c r="B186" s="11"/>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ht="14.25" customHeight="1" x14ac:dyDescent="0.25">
      <c r="A187" s="8"/>
      <c r="B187" s="11"/>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row>
    <row r="188" spans="1:39" ht="14.25" customHeight="1" x14ac:dyDescent="0.25">
      <c r="A188" s="8"/>
      <c r="B188" s="11"/>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row>
    <row r="189" spans="1:39" ht="14.25" customHeight="1" x14ac:dyDescent="0.25">
      <c r="A189" s="8"/>
      <c r="B189" s="11"/>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ht="14.25" customHeight="1" x14ac:dyDescent="0.25">
      <c r="A190" s="8"/>
      <c r="B190" s="11"/>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ht="14.25" customHeight="1" x14ac:dyDescent="0.25">
      <c r="A191" s="8"/>
      <c r="B191" s="11"/>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ht="14.25" customHeight="1" x14ac:dyDescent="0.25">
      <c r="A192" s="8"/>
      <c r="B192" s="11"/>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ht="14.25" customHeight="1" x14ac:dyDescent="0.25">
      <c r="A193" s="8"/>
      <c r="B193" s="11"/>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ht="14.25" customHeight="1" x14ac:dyDescent="0.25">
      <c r="A194" s="8"/>
      <c r="B194" s="11"/>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ht="14.25" customHeight="1" x14ac:dyDescent="0.25">
      <c r="A195" s="8"/>
      <c r="B195" s="11"/>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ht="14.25" customHeight="1" x14ac:dyDescent="0.25">
      <c r="A196" s="8"/>
      <c r="B196" s="11"/>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ht="14.25" customHeight="1" x14ac:dyDescent="0.25">
      <c r="A197" s="8"/>
      <c r="B197" s="11"/>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ht="14.25" customHeight="1" x14ac:dyDescent="0.25">
      <c r="A198" s="8"/>
      <c r="B198" s="11"/>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ht="14.25" customHeight="1" x14ac:dyDescent="0.25">
      <c r="A199" s="8"/>
      <c r="B199" s="11"/>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ht="14.25" customHeight="1" x14ac:dyDescent="0.25">
      <c r="A200" s="8"/>
      <c r="B200" s="11"/>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ht="14.25" customHeight="1" x14ac:dyDescent="0.25">
      <c r="A201" s="8"/>
      <c r="B201" s="11"/>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ht="14.25" customHeight="1" x14ac:dyDescent="0.25">
      <c r="A202" s="8"/>
      <c r="B202" s="11"/>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ht="14.25" customHeight="1" x14ac:dyDescent="0.25">
      <c r="A203" s="8"/>
      <c r="B203" s="11"/>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ht="14.25" customHeight="1" x14ac:dyDescent="0.25">
      <c r="A204" s="8"/>
      <c r="B204" s="11"/>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ht="14.25" customHeight="1" x14ac:dyDescent="0.25">
      <c r="A205" s="8"/>
      <c r="B205" s="11"/>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ht="14.25" customHeight="1" x14ac:dyDescent="0.25">
      <c r="A206" s="8"/>
      <c r="B206" s="11"/>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ht="14.25" customHeight="1" x14ac:dyDescent="0.25">
      <c r="A207" s="8"/>
      <c r="B207" s="11"/>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ht="14.25" customHeight="1" x14ac:dyDescent="0.25">
      <c r="A208" s="8"/>
      <c r="B208" s="11"/>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ht="14.25" customHeight="1" x14ac:dyDescent="0.25">
      <c r="A209" s="8"/>
      <c r="B209" s="11"/>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ht="14.25" customHeight="1" x14ac:dyDescent="0.25">
      <c r="A210" s="8"/>
      <c r="B210" s="11"/>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ht="14.25" customHeight="1" x14ac:dyDescent="0.25">
      <c r="A211" s="8"/>
      <c r="B211" s="11"/>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ht="14.25" customHeight="1" x14ac:dyDescent="0.25">
      <c r="A212" s="8"/>
      <c r="B212" s="11"/>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ht="14.25" customHeight="1" x14ac:dyDescent="0.25">
      <c r="A213" s="8"/>
      <c r="B213" s="11"/>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ht="14.25" customHeight="1" x14ac:dyDescent="0.25">
      <c r="A214" s="8"/>
      <c r="B214" s="11"/>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ht="14.25" customHeight="1" x14ac:dyDescent="0.25">
      <c r="A215" s="8"/>
      <c r="B215" s="11"/>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ht="14.25" customHeight="1" x14ac:dyDescent="0.25">
      <c r="A216" s="8"/>
      <c r="B216" s="11"/>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ht="14.25" customHeight="1" x14ac:dyDescent="0.25">
      <c r="A217" s="8"/>
      <c r="B217" s="11"/>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ht="14.25" customHeight="1" x14ac:dyDescent="0.25">
      <c r="A218" s="8"/>
      <c r="B218" s="11"/>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ht="14.25" customHeight="1" x14ac:dyDescent="0.25">
      <c r="A219" s="8"/>
      <c r="B219" s="11"/>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ht="14.25" customHeight="1" x14ac:dyDescent="0.25">
      <c r="A220" s="8"/>
      <c r="B220" s="11"/>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ht="14.25" customHeight="1" x14ac:dyDescent="0.25">
      <c r="A221" s="8"/>
      <c r="B221" s="11"/>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ht="14.25" customHeight="1" x14ac:dyDescent="0.25">
      <c r="A222" s="8"/>
      <c r="B222" s="11"/>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ht="14.25" customHeight="1" x14ac:dyDescent="0.25">
      <c r="A223" s="8"/>
      <c r="B223" s="11"/>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ht="14.25" customHeight="1" x14ac:dyDescent="0.25">
      <c r="A224" s="8"/>
      <c r="B224" s="11"/>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ht="14.25" customHeight="1" x14ac:dyDescent="0.25">
      <c r="A225" s="8"/>
      <c r="B225" s="11"/>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ht="14.25" customHeight="1" x14ac:dyDescent="0.25">
      <c r="A226" s="8"/>
      <c r="B226" s="11"/>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ht="14.25" customHeight="1" x14ac:dyDescent="0.25">
      <c r="A227" s="8"/>
      <c r="B227" s="11"/>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ht="14.25" customHeight="1" x14ac:dyDescent="0.25">
      <c r="A228" s="8"/>
      <c r="B228" s="11"/>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ht="14.25" customHeight="1" x14ac:dyDescent="0.25">
      <c r="A229" s="8"/>
      <c r="B229" s="11"/>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ht="14.25" customHeight="1" x14ac:dyDescent="0.25">
      <c r="A230" s="8"/>
      <c r="B230" s="11"/>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row>
    <row r="231" spans="1:39" ht="14.25" customHeight="1" x14ac:dyDescent="0.25">
      <c r="A231" s="8"/>
      <c r="B231" s="11"/>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ht="14.25" customHeight="1" x14ac:dyDescent="0.25">
      <c r="A232" s="8"/>
      <c r="B232" s="11"/>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ht="14.25" customHeight="1" x14ac:dyDescent="0.25">
      <c r="A233" s="8"/>
      <c r="B233" s="11"/>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ht="14.25" customHeight="1" x14ac:dyDescent="0.25">
      <c r="A234" s="8"/>
      <c r="B234" s="11"/>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ht="14.25" customHeight="1" x14ac:dyDescent="0.25">
      <c r="A235" s="8"/>
      <c r="B235" s="11"/>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ht="14.25" customHeight="1" x14ac:dyDescent="0.25">
      <c r="A236" s="8"/>
      <c r="B236" s="11"/>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ht="14.25" customHeight="1" x14ac:dyDescent="0.25">
      <c r="A237" s="8"/>
      <c r="B237" s="11"/>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ht="14.25" customHeight="1" x14ac:dyDescent="0.25">
      <c r="A238" s="8"/>
      <c r="B238" s="11"/>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ht="14.25" customHeight="1" x14ac:dyDescent="0.25">
      <c r="A239" s="8"/>
      <c r="B239" s="11"/>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ht="14.25" customHeight="1" x14ac:dyDescent="0.25">
      <c r="A240" s="8"/>
      <c r="B240" s="11"/>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ht="14.25" customHeight="1" x14ac:dyDescent="0.25">
      <c r="A241" s="8"/>
      <c r="B241" s="11"/>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ht="14.25" customHeight="1" x14ac:dyDescent="0.25">
      <c r="A242" s="8"/>
      <c r="B242" s="11"/>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ht="14.25" customHeight="1" x14ac:dyDescent="0.25">
      <c r="A243" s="8"/>
      <c r="B243" s="11"/>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ht="14.25" customHeight="1" x14ac:dyDescent="0.25">
      <c r="A244" s="8"/>
      <c r="B244" s="11"/>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ht="14.25" customHeight="1" x14ac:dyDescent="0.25">
      <c r="A245" s="8"/>
      <c r="B245" s="11"/>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ht="14.25" customHeight="1" x14ac:dyDescent="0.25">
      <c r="A246" s="8"/>
      <c r="B246" s="11"/>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ht="14.25" customHeight="1" x14ac:dyDescent="0.25">
      <c r="A247" s="8"/>
      <c r="B247" s="11"/>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ht="14.25" customHeight="1" x14ac:dyDescent="0.25">
      <c r="A248" s="8"/>
      <c r="B248" s="11"/>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ht="14.25" customHeight="1" x14ac:dyDescent="0.25">
      <c r="A249" s="8"/>
      <c r="B249" s="11"/>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ht="14.25" customHeight="1" x14ac:dyDescent="0.25">
      <c r="A250" s="8"/>
      <c r="B250" s="11"/>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ht="14.25" customHeight="1" x14ac:dyDescent="0.25">
      <c r="A251" s="8"/>
      <c r="B251" s="11"/>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ht="14.25" customHeight="1" x14ac:dyDescent="0.25">
      <c r="A252" s="8"/>
      <c r="B252" s="11"/>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ht="14.25" customHeight="1" x14ac:dyDescent="0.25">
      <c r="A253" s="8"/>
      <c r="B253" s="11"/>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ht="14.25" customHeight="1" x14ac:dyDescent="0.25">
      <c r="A254" s="8"/>
      <c r="B254" s="11"/>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ht="14.25" customHeight="1" x14ac:dyDescent="0.25">
      <c r="A255" s="8"/>
      <c r="B255" s="11"/>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ht="14.25" customHeight="1" x14ac:dyDescent="0.25">
      <c r="A256" s="8"/>
      <c r="B256" s="11"/>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ht="14.25" customHeight="1" x14ac:dyDescent="0.25">
      <c r="A257" s="8"/>
      <c r="B257" s="11"/>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ht="14.25" customHeight="1" x14ac:dyDescent="0.25">
      <c r="A258" s="8"/>
      <c r="B258" s="11"/>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ht="14.25" customHeight="1" x14ac:dyDescent="0.25">
      <c r="A259" s="8"/>
      <c r="B259" s="11"/>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ht="14.25" customHeight="1" x14ac:dyDescent="0.25">
      <c r="A260" s="8"/>
      <c r="B260" s="11"/>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ht="14.25" customHeight="1" x14ac:dyDescent="0.25">
      <c r="A261" s="8"/>
      <c r="B261" s="11"/>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ht="14.25" customHeight="1" x14ac:dyDescent="0.25">
      <c r="A262" s="8"/>
      <c r="B262" s="11"/>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ht="14.25" customHeight="1" x14ac:dyDescent="0.25">
      <c r="A263" s="8"/>
      <c r="B263" s="11"/>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ht="14.25" customHeight="1" x14ac:dyDescent="0.25">
      <c r="A264" s="8"/>
      <c r="B264" s="11"/>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ht="14.25" customHeight="1" x14ac:dyDescent="0.25">
      <c r="A265" s="8"/>
      <c r="B265" s="11"/>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ht="14.25" customHeight="1" x14ac:dyDescent="0.25">
      <c r="A266" s="8"/>
      <c r="B266" s="11"/>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ht="14.25" customHeight="1" x14ac:dyDescent="0.25">
      <c r="A267" s="8"/>
      <c r="B267" s="11"/>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ht="14.25" customHeight="1" x14ac:dyDescent="0.25">
      <c r="A268" s="8"/>
      <c r="B268" s="11"/>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ht="14.25" customHeight="1" x14ac:dyDescent="0.25">
      <c r="A269" s="8"/>
      <c r="B269" s="11"/>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ht="14.25" customHeight="1" x14ac:dyDescent="0.25">
      <c r="A270" s="8"/>
      <c r="B270" s="11"/>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ht="14.25" customHeight="1" x14ac:dyDescent="0.25">
      <c r="A271" s="8"/>
      <c r="B271" s="11"/>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ht="14.25" customHeight="1" x14ac:dyDescent="0.25">
      <c r="A272" s="8"/>
      <c r="B272" s="11"/>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ht="14.25" customHeight="1" x14ac:dyDescent="0.25">
      <c r="A273" s="8"/>
      <c r="B273" s="11"/>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ht="14.25" customHeight="1" x14ac:dyDescent="0.25">
      <c r="A274" s="8"/>
      <c r="B274" s="11"/>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ht="14.25" customHeight="1" x14ac:dyDescent="0.25">
      <c r="A275" s="8"/>
      <c r="B275" s="11"/>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ht="14.25" customHeight="1" x14ac:dyDescent="0.25">
      <c r="A276" s="8"/>
      <c r="B276" s="11"/>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ht="14.25" customHeight="1" x14ac:dyDescent="0.25">
      <c r="A277" s="8"/>
      <c r="B277" s="11"/>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ht="14.25" customHeight="1" x14ac:dyDescent="0.25">
      <c r="A278" s="8"/>
      <c r="B278" s="11"/>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ht="14.25" customHeight="1" x14ac:dyDescent="0.25">
      <c r="A279" s="8"/>
      <c r="B279" s="11"/>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ht="14.25" customHeight="1" x14ac:dyDescent="0.25">
      <c r="A280" s="8"/>
      <c r="B280" s="11"/>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ht="14.25" customHeight="1" x14ac:dyDescent="0.25">
      <c r="A281" s="8"/>
      <c r="B281" s="11"/>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ht="14.25" customHeight="1" x14ac:dyDescent="0.25">
      <c r="A282" s="8"/>
      <c r="B282" s="11"/>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ht="14.25" customHeight="1" x14ac:dyDescent="0.25">
      <c r="A283" s="8"/>
      <c r="B283" s="11"/>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ht="14.25" customHeight="1" x14ac:dyDescent="0.25">
      <c r="A284" s="8"/>
      <c r="B284" s="11"/>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ht="14.25" customHeight="1" x14ac:dyDescent="0.25">
      <c r="A285" s="8"/>
      <c r="B285" s="11"/>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ht="14.25" customHeight="1" x14ac:dyDescent="0.25">
      <c r="A286" s="8"/>
      <c r="B286" s="11"/>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ht="14.25" customHeight="1" x14ac:dyDescent="0.25">
      <c r="A287" s="8"/>
      <c r="B287" s="11"/>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ht="14.25" customHeight="1" x14ac:dyDescent="0.25">
      <c r="A288" s="8"/>
      <c r="B288" s="11"/>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ht="14.25" customHeight="1" x14ac:dyDescent="0.25">
      <c r="A289" s="8"/>
      <c r="B289" s="11"/>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ht="14.25" customHeight="1" x14ac:dyDescent="0.25">
      <c r="A290" s="8"/>
      <c r="B290" s="11"/>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ht="14.25" customHeight="1" x14ac:dyDescent="0.25">
      <c r="A291" s="8"/>
      <c r="B291" s="11"/>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ht="14.25" customHeight="1" x14ac:dyDescent="0.25">
      <c r="A292" s="8"/>
      <c r="B292" s="11"/>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ht="14.25" customHeight="1" x14ac:dyDescent="0.25">
      <c r="A293" s="8"/>
      <c r="B293" s="11"/>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ht="14.25" customHeight="1" x14ac:dyDescent="0.25">
      <c r="A294" s="8"/>
      <c r="B294" s="11"/>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ht="14.25" customHeight="1" x14ac:dyDescent="0.25">
      <c r="A295" s="8"/>
      <c r="B295" s="11"/>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ht="14.25" customHeight="1" x14ac:dyDescent="0.25">
      <c r="A296" s="8"/>
      <c r="B296" s="11"/>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ht="14.25" customHeight="1" x14ac:dyDescent="0.25">
      <c r="A297" s="8"/>
      <c r="B297" s="11"/>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ht="14.25" customHeight="1" x14ac:dyDescent="0.25">
      <c r="A298" s="8"/>
      <c r="B298" s="11"/>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ht="14.25" customHeight="1" x14ac:dyDescent="0.25">
      <c r="A299" s="8"/>
      <c r="B299" s="11"/>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ht="14.25" customHeight="1" x14ac:dyDescent="0.25">
      <c r="A300" s="8"/>
      <c r="B300" s="11"/>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ht="14.25" customHeight="1" x14ac:dyDescent="0.25">
      <c r="A301" s="8"/>
      <c r="B301" s="11"/>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ht="14.25" customHeight="1" x14ac:dyDescent="0.25">
      <c r="A302" s="8"/>
      <c r="B302" s="11"/>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ht="14.25" customHeight="1" x14ac:dyDescent="0.25">
      <c r="A303" s="8"/>
      <c r="B303" s="11"/>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ht="14.25" customHeight="1" x14ac:dyDescent="0.25">
      <c r="A304" s="8"/>
      <c r="B304" s="11"/>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ht="14.25" customHeight="1" x14ac:dyDescent="0.25">
      <c r="A305" s="8"/>
      <c r="B305" s="11"/>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ht="14.25" customHeight="1" x14ac:dyDescent="0.25">
      <c r="A306" s="8"/>
      <c r="B306" s="11"/>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ht="14.25" customHeight="1" x14ac:dyDescent="0.25">
      <c r="A307" s="8"/>
      <c r="B307" s="11"/>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ht="14.25" customHeight="1" x14ac:dyDescent="0.25">
      <c r="A308" s="8"/>
      <c r="B308" s="11"/>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ht="14.25" customHeight="1" x14ac:dyDescent="0.25">
      <c r="A309" s="8"/>
      <c r="B309" s="11"/>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ht="14.25" customHeight="1" x14ac:dyDescent="0.25">
      <c r="A310" s="8"/>
      <c r="B310" s="11"/>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ht="14.25" customHeight="1" x14ac:dyDescent="0.25">
      <c r="A311" s="8"/>
      <c r="B311" s="11"/>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ht="14.25" customHeight="1" x14ac:dyDescent="0.25">
      <c r="A312" s="8"/>
      <c r="B312" s="11"/>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ht="14.25" customHeight="1" x14ac:dyDescent="0.25">
      <c r="A313" s="8"/>
      <c r="B313" s="11"/>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ht="14.25" customHeight="1" x14ac:dyDescent="0.25">
      <c r="A314" s="8"/>
      <c r="B314" s="11"/>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ht="14.25" customHeight="1" x14ac:dyDescent="0.25">
      <c r="A315" s="8"/>
      <c r="B315" s="11"/>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ht="14.25" customHeight="1" x14ac:dyDescent="0.25">
      <c r="A316" s="8"/>
      <c r="B316" s="11"/>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ht="14.25" customHeight="1" x14ac:dyDescent="0.25">
      <c r="A317" s="8"/>
      <c r="B317" s="11"/>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ht="14.25" customHeight="1" x14ac:dyDescent="0.25">
      <c r="A318" s="8"/>
      <c r="B318" s="11"/>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ht="14.25" customHeight="1" x14ac:dyDescent="0.25">
      <c r="A319" s="8"/>
      <c r="B319" s="11"/>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ht="14.25" customHeight="1" x14ac:dyDescent="0.25">
      <c r="A320" s="8"/>
      <c r="B320" s="11"/>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ht="14.25" customHeight="1" x14ac:dyDescent="0.25">
      <c r="A321" s="8"/>
      <c r="B321" s="11"/>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ht="14.25" customHeight="1" x14ac:dyDescent="0.25">
      <c r="A322" s="8"/>
      <c r="B322" s="11"/>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ht="14.25" customHeight="1" x14ac:dyDescent="0.25">
      <c r="A323" s="8"/>
      <c r="B323" s="11"/>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ht="14.25" customHeight="1" x14ac:dyDescent="0.25">
      <c r="A324" s="8"/>
      <c r="B324" s="11"/>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ht="14.25" customHeight="1" x14ac:dyDescent="0.25">
      <c r="A325" s="8"/>
      <c r="B325" s="11"/>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ht="14.25" customHeight="1" x14ac:dyDescent="0.25">
      <c r="A326" s="8"/>
      <c r="B326" s="11"/>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ht="14.25" customHeight="1" x14ac:dyDescent="0.25">
      <c r="A327" s="8"/>
      <c r="B327" s="11"/>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ht="14.25" customHeight="1" x14ac:dyDescent="0.25">
      <c r="A328" s="8"/>
      <c r="B328" s="11"/>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ht="14.25" customHeight="1" x14ac:dyDescent="0.25">
      <c r="A329" s="8"/>
      <c r="B329" s="11"/>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ht="14.25" customHeight="1" x14ac:dyDescent="0.25">
      <c r="A330" s="8"/>
      <c r="B330" s="11"/>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ht="14.25" customHeight="1" x14ac:dyDescent="0.25">
      <c r="A331" s="8"/>
      <c r="B331" s="11"/>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ht="14.25" customHeight="1" x14ac:dyDescent="0.25">
      <c r="A332" s="8"/>
      <c r="B332" s="11"/>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ht="14.25" customHeight="1" x14ac:dyDescent="0.25">
      <c r="A333" s="8"/>
      <c r="B333" s="11"/>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ht="14.25" customHeight="1" x14ac:dyDescent="0.25">
      <c r="A334" s="8"/>
      <c r="B334" s="11"/>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ht="14.25" customHeight="1" x14ac:dyDescent="0.25">
      <c r="A335" s="8"/>
      <c r="B335" s="11"/>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ht="14.25" customHeight="1" x14ac:dyDescent="0.25">
      <c r="A336" s="8"/>
      <c r="B336" s="11"/>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ht="14.25" customHeight="1" x14ac:dyDescent="0.25">
      <c r="A337" s="8"/>
      <c r="B337" s="11"/>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ht="14.25" customHeight="1" x14ac:dyDescent="0.25">
      <c r="A338" s="8"/>
      <c r="B338" s="11"/>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ht="14.25" customHeight="1" x14ac:dyDescent="0.25">
      <c r="A339" s="8"/>
      <c r="B339" s="11"/>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ht="14.25" customHeight="1" x14ac:dyDescent="0.25">
      <c r="A340" s="8"/>
      <c r="B340" s="11"/>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ht="14.25" customHeight="1" x14ac:dyDescent="0.25">
      <c r="A341" s="8"/>
      <c r="B341" s="11"/>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ht="14.25" customHeight="1" x14ac:dyDescent="0.25">
      <c r="A342" s="8"/>
      <c r="B342" s="11"/>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ht="14.25" customHeight="1" x14ac:dyDescent="0.25">
      <c r="A343" s="8"/>
      <c r="B343" s="11"/>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ht="14.25" customHeight="1" x14ac:dyDescent="0.25">
      <c r="A344" s="8"/>
      <c r="B344" s="11"/>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ht="14.25" customHeight="1" x14ac:dyDescent="0.25">
      <c r="A345" s="8"/>
      <c r="B345" s="11"/>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ht="14.25" customHeight="1" x14ac:dyDescent="0.25">
      <c r="A346" s="8"/>
      <c r="B346" s="11"/>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ht="14.25" customHeight="1" x14ac:dyDescent="0.25">
      <c r="A347" s="8"/>
      <c r="B347" s="11"/>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ht="14.25" customHeight="1" x14ac:dyDescent="0.25">
      <c r="A348" s="8"/>
      <c r="B348" s="11"/>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ht="14.25" customHeight="1" x14ac:dyDescent="0.25">
      <c r="A349" s="8"/>
      <c r="B349" s="11"/>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ht="14.25" customHeight="1" x14ac:dyDescent="0.25">
      <c r="A350" s="8"/>
      <c r="B350" s="11"/>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ht="14.25" customHeight="1" x14ac:dyDescent="0.25">
      <c r="A351" s="8"/>
      <c r="B351" s="11"/>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ht="14.25" customHeight="1" x14ac:dyDescent="0.25">
      <c r="A352" s="8"/>
      <c r="B352" s="11"/>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ht="14.25" customHeight="1" x14ac:dyDescent="0.25">
      <c r="A353" s="8"/>
      <c r="B353" s="11"/>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ht="14.25" customHeight="1" x14ac:dyDescent="0.25">
      <c r="A354" s="8"/>
      <c r="B354" s="11"/>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ht="14.25" customHeight="1" x14ac:dyDescent="0.25">
      <c r="A355" s="8"/>
      <c r="B355" s="11"/>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ht="14.25" customHeight="1" x14ac:dyDescent="0.25">
      <c r="A356" s="8"/>
      <c r="B356" s="11"/>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ht="14.25" customHeight="1" x14ac:dyDescent="0.25">
      <c r="A357" s="8"/>
      <c r="B357" s="11"/>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ht="14.25" customHeight="1" x14ac:dyDescent="0.25">
      <c r="A358" s="8"/>
      <c r="B358" s="11"/>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ht="14.25" customHeight="1" x14ac:dyDescent="0.25">
      <c r="A359" s="8"/>
      <c r="B359" s="11"/>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ht="14.25" customHeight="1" x14ac:dyDescent="0.25">
      <c r="A360" s="8"/>
      <c r="B360" s="11"/>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ht="14.25" customHeight="1" x14ac:dyDescent="0.25">
      <c r="A361" s="8"/>
      <c r="B361" s="11"/>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ht="14.25" customHeight="1" x14ac:dyDescent="0.25">
      <c r="A362" s="8"/>
      <c r="B362" s="11"/>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ht="14.25" customHeight="1" x14ac:dyDescent="0.25">
      <c r="A363" s="8"/>
      <c r="B363" s="11"/>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ht="14.25" customHeight="1" x14ac:dyDescent="0.25">
      <c r="A364" s="8"/>
      <c r="B364" s="11"/>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ht="14.25" customHeight="1" x14ac:dyDescent="0.25">
      <c r="A365" s="8"/>
      <c r="B365" s="11"/>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ht="14.25" customHeight="1" x14ac:dyDescent="0.25">
      <c r="A366" s="8"/>
      <c r="B366" s="11"/>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ht="14.25" customHeight="1" x14ac:dyDescent="0.25">
      <c r="A367" s="8"/>
      <c r="B367" s="11"/>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ht="14.25" customHeight="1" x14ac:dyDescent="0.25">
      <c r="A368" s="8"/>
      <c r="B368" s="11"/>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ht="14.25" customHeight="1" x14ac:dyDescent="0.25">
      <c r="A369" s="8"/>
      <c r="B369" s="11"/>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ht="14.25" customHeight="1" x14ac:dyDescent="0.25">
      <c r="A370" s="8"/>
      <c r="B370" s="11"/>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ht="14.25" customHeight="1" x14ac:dyDescent="0.25">
      <c r="A371" s="8"/>
      <c r="B371" s="11"/>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ht="14.25" customHeight="1" x14ac:dyDescent="0.25">
      <c r="A372" s="8"/>
      <c r="B372" s="11"/>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ht="14.25" customHeight="1" x14ac:dyDescent="0.25">
      <c r="A373" s="8"/>
      <c r="B373" s="11"/>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ht="14.25" customHeight="1" x14ac:dyDescent="0.25">
      <c r="A374" s="8"/>
      <c r="B374" s="11"/>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ht="14.25" customHeight="1" x14ac:dyDescent="0.25">
      <c r="A375" s="8"/>
      <c r="B375" s="11"/>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ht="14.25" customHeight="1" x14ac:dyDescent="0.25">
      <c r="A376" s="8"/>
      <c r="B376" s="11"/>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ht="14.25" customHeight="1" x14ac:dyDescent="0.25">
      <c r="A377" s="8"/>
      <c r="B377" s="11"/>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ht="14.25" customHeight="1" x14ac:dyDescent="0.25">
      <c r="A378" s="8"/>
      <c r="B378" s="11"/>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ht="14.25" customHeight="1" x14ac:dyDescent="0.25">
      <c r="A379" s="8"/>
      <c r="B379" s="11"/>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ht="14.25" customHeight="1" x14ac:dyDescent="0.25">
      <c r="A380" s="8"/>
      <c r="B380" s="11"/>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ht="14.25" customHeight="1" x14ac:dyDescent="0.25">
      <c r="A381" s="8"/>
      <c r="B381" s="11"/>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ht="14.25" customHeight="1" x14ac:dyDescent="0.25">
      <c r="A382" s="8"/>
      <c r="B382" s="11"/>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ht="14.25" customHeight="1" x14ac:dyDescent="0.25">
      <c r="A383" s="8"/>
      <c r="B383" s="11"/>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ht="14.25" customHeight="1" x14ac:dyDescent="0.25">
      <c r="A384" s="8"/>
      <c r="B384" s="11"/>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ht="14.25" customHeight="1" x14ac:dyDescent="0.25">
      <c r="A385" s="8"/>
      <c r="B385" s="11"/>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ht="14.25" customHeight="1" x14ac:dyDescent="0.25">
      <c r="A386" s="8"/>
      <c r="B386" s="11"/>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ht="14.25" customHeight="1" x14ac:dyDescent="0.25">
      <c r="A387" s="8"/>
      <c r="B387" s="11"/>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ht="14.25" customHeight="1" x14ac:dyDescent="0.25">
      <c r="A388" s="8"/>
      <c r="B388" s="11"/>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ht="14.25" customHeight="1" x14ac:dyDescent="0.25">
      <c r="A389" s="8"/>
      <c r="B389" s="11"/>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ht="14.25" customHeight="1" x14ac:dyDescent="0.25">
      <c r="A390" s="8"/>
      <c r="B390" s="11"/>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ht="14.25" customHeight="1" x14ac:dyDescent="0.25">
      <c r="A391" s="8"/>
      <c r="B391" s="11"/>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ht="14.25" customHeight="1" x14ac:dyDescent="0.25">
      <c r="A392" s="8"/>
      <c r="B392" s="11"/>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ht="14.25" customHeight="1" x14ac:dyDescent="0.25">
      <c r="A393" s="8"/>
      <c r="B393" s="11"/>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ht="14.25" customHeight="1" x14ac:dyDescent="0.25">
      <c r="A394" s="8"/>
      <c r="B394" s="11"/>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ht="14.25" customHeight="1" x14ac:dyDescent="0.25">
      <c r="A395" s="8"/>
      <c r="B395" s="11"/>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ht="14.25" customHeight="1" x14ac:dyDescent="0.25">
      <c r="A396" s="8"/>
      <c r="B396" s="11"/>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ht="14.25" customHeight="1" x14ac:dyDescent="0.25">
      <c r="A397" s="8"/>
      <c r="B397" s="11"/>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ht="14.25" customHeight="1" x14ac:dyDescent="0.25">
      <c r="A398" s="8"/>
      <c r="B398" s="11"/>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ht="14.25" customHeight="1" x14ac:dyDescent="0.25">
      <c r="A399" s="8"/>
      <c r="B399" s="11"/>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ht="14.25" customHeight="1" x14ac:dyDescent="0.25">
      <c r="A400" s="8"/>
      <c r="B400" s="11"/>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row>
    <row r="401" spans="1:39" ht="14.25" customHeight="1" x14ac:dyDescent="0.25">
      <c r="A401" s="8"/>
      <c r="B401" s="11"/>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ht="14.25" customHeight="1" x14ac:dyDescent="0.25">
      <c r="A402" s="8"/>
      <c r="B402" s="11"/>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ht="14.25" customHeight="1" x14ac:dyDescent="0.25">
      <c r="A403" s="8"/>
      <c r="B403" s="11"/>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ht="14.25" customHeight="1" x14ac:dyDescent="0.25">
      <c r="A404" s="8"/>
      <c r="B404" s="11"/>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ht="14.25" customHeight="1" x14ac:dyDescent="0.25">
      <c r="A405" s="8"/>
      <c r="B405" s="11"/>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ht="14.25" customHeight="1" x14ac:dyDescent="0.25">
      <c r="A406" s="8"/>
      <c r="B406" s="11"/>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ht="14.25" customHeight="1" x14ac:dyDescent="0.25">
      <c r="A407" s="8"/>
      <c r="B407" s="11"/>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ht="14.25" customHeight="1" x14ac:dyDescent="0.25">
      <c r="A408" s="8"/>
      <c r="B408" s="11"/>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ht="14.25" customHeight="1" x14ac:dyDescent="0.25">
      <c r="A409" s="8"/>
      <c r="B409" s="11"/>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ht="14.25" customHeight="1" x14ac:dyDescent="0.25">
      <c r="A410" s="8"/>
      <c r="B410" s="11"/>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ht="14.25" customHeight="1" x14ac:dyDescent="0.25">
      <c r="A411" s="8"/>
      <c r="B411" s="11"/>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ht="14.25" customHeight="1" x14ac:dyDescent="0.25">
      <c r="A412" s="8"/>
      <c r="B412" s="11"/>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ht="14.25" customHeight="1" x14ac:dyDescent="0.25">
      <c r="A413" s="8"/>
      <c r="B413" s="11"/>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ht="14.25" customHeight="1" x14ac:dyDescent="0.25">
      <c r="A414" s="8"/>
      <c r="B414" s="11"/>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ht="14.25" customHeight="1" x14ac:dyDescent="0.25">
      <c r="A415" s="8"/>
      <c r="B415" s="11"/>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ht="14.25" customHeight="1" x14ac:dyDescent="0.25">
      <c r="A416" s="8"/>
      <c r="B416" s="11"/>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ht="14.25" customHeight="1" x14ac:dyDescent="0.25">
      <c r="A417" s="8"/>
      <c r="B417" s="11"/>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ht="14.25" customHeight="1" x14ac:dyDescent="0.25">
      <c r="A418" s="8"/>
      <c r="B418" s="11"/>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ht="14.25" customHeight="1" x14ac:dyDescent="0.25">
      <c r="A419" s="8"/>
      <c r="B419" s="11"/>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ht="14.25" customHeight="1" x14ac:dyDescent="0.25">
      <c r="A420" s="8"/>
      <c r="B420" s="11"/>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ht="14.25" customHeight="1" x14ac:dyDescent="0.25">
      <c r="A421" s="8"/>
      <c r="B421" s="11"/>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ht="14.25" customHeight="1" x14ac:dyDescent="0.25">
      <c r="A422" s="8"/>
      <c r="B422" s="11"/>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ht="14.25" customHeight="1" x14ac:dyDescent="0.25">
      <c r="A423" s="8"/>
      <c r="B423" s="11"/>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ht="14.25" customHeight="1" x14ac:dyDescent="0.25">
      <c r="A424" s="8"/>
      <c r="B424" s="11"/>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ht="14.25" customHeight="1" x14ac:dyDescent="0.25">
      <c r="A425" s="8"/>
      <c r="B425" s="11"/>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row>
    <row r="426" spans="1:39" ht="14.25" customHeight="1" x14ac:dyDescent="0.25">
      <c r="A426" s="8"/>
      <c r="B426" s="11"/>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ht="14.25" customHeight="1" x14ac:dyDescent="0.25">
      <c r="A427" s="8"/>
      <c r="B427" s="11"/>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ht="14.25" customHeight="1" x14ac:dyDescent="0.25">
      <c r="A428" s="8"/>
      <c r="B428" s="11"/>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ht="14.25" customHeight="1" x14ac:dyDescent="0.25">
      <c r="A429" s="8"/>
      <c r="B429" s="11"/>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ht="14.25" customHeight="1" x14ac:dyDescent="0.25">
      <c r="A430" s="8"/>
      <c r="B430" s="11"/>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ht="14.25" customHeight="1" x14ac:dyDescent="0.25">
      <c r="A431" s="8"/>
      <c r="B431" s="11"/>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ht="14.25" customHeight="1" x14ac:dyDescent="0.25">
      <c r="A432" s="8"/>
      <c r="B432" s="11"/>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ht="14.25" customHeight="1" x14ac:dyDescent="0.25">
      <c r="A433" s="8"/>
      <c r="B433" s="11"/>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ht="14.25" customHeight="1" x14ac:dyDescent="0.25">
      <c r="A434" s="8"/>
      <c r="B434" s="11"/>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ht="14.25" customHeight="1" x14ac:dyDescent="0.25">
      <c r="A435" s="8"/>
      <c r="B435" s="11"/>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ht="14.25" customHeight="1" x14ac:dyDescent="0.25">
      <c r="A436" s="8"/>
      <c r="B436" s="11"/>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ht="14.25" customHeight="1" x14ac:dyDescent="0.25">
      <c r="A437" s="8"/>
      <c r="B437" s="11"/>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ht="14.25" customHeight="1" x14ac:dyDescent="0.25">
      <c r="A438" s="8"/>
      <c r="B438" s="11"/>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ht="14.25" customHeight="1" x14ac:dyDescent="0.25">
      <c r="A439" s="8"/>
      <c r="B439" s="11"/>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ht="14.25" customHeight="1" x14ac:dyDescent="0.25">
      <c r="A440" s="8"/>
      <c r="B440" s="11"/>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ht="14.25" customHeight="1" x14ac:dyDescent="0.25">
      <c r="A441" s="8"/>
      <c r="B441" s="11"/>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ht="14.25" customHeight="1" x14ac:dyDescent="0.25">
      <c r="A442" s="8"/>
      <c r="B442" s="11"/>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ht="14.25" customHeight="1" x14ac:dyDescent="0.25">
      <c r="A443" s="8"/>
      <c r="B443" s="11"/>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ht="14.25" customHeight="1" x14ac:dyDescent="0.25">
      <c r="A444" s="8"/>
      <c r="B444" s="11"/>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ht="14.25" customHeight="1" x14ac:dyDescent="0.25">
      <c r="A445" s="8"/>
      <c r="B445" s="11"/>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ht="14.25" customHeight="1" x14ac:dyDescent="0.25">
      <c r="A446" s="8"/>
      <c r="B446" s="11"/>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ht="14.25" customHeight="1" x14ac:dyDescent="0.25">
      <c r="A447" s="8"/>
      <c r="B447" s="11"/>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ht="14.25" customHeight="1" x14ac:dyDescent="0.25">
      <c r="A448" s="8"/>
      <c r="B448" s="11"/>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ht="14.25" customHeight="1" x14ac:dyDescent="0.25">
      <c r="A449" s="8"/>
      <c r="B449" s="11"/>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ht="14.25" customHeight="1" x14ac:dyDescent="0.25">
      <c r="A450" s="8"/>
      <c r="B450" s="11"/>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ht="14.25" customHeight="1" x14ac:dyDescent="0.25">
      <c r="A451" s="8"/>
      <c r="B451" s="11"/>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ht="14.25" customHeight="1" x14ac:dyDescent="0.25">
      <c r="A452" s="8"/>
      <c r="B452" s="11"/>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ht="14.25" customHeight="1" x14ac:dyDescent="0.25">
      <c r="A453" s="8"/>
      <c r="B453" s="11"/>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ht="14.25" customHeight="1" x14ac:dyDescent="0.25">
      <c r="A454" s="8"/>
      <c r="B454" s="11"/>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ht="14.25" customHeight="1" x14ac:dyDescent="0.25">
      <c r="A455" s="8"/>
      <c r="B455" s="11"/>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ht="14.25" customHeight="1" x14ac:dyDescent="0.25">
      <c r="A456" s="8"/>
      <c r="B456" s="11"/>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ht="14.25" customHeight="1" x14ac:dyDescent="0.25">
      <c r="A457" s="8"/>
      <c r="B457" s="11"/>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ht="14.25" customHeight="1" x14ac:dyDescent="0.25">
      <c r="A458" s="8"/>
      <c r="B458" s="11"/>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ht="14.25" customHeight="1" x14ac:dyDescent="0.25">
      <c r="A459" s="8"/>
      <c r="B459" s="11"/>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ht="14.25" customHeight="1" x14ac:dyDescent="0.25">
      <c r="A460" s="8"/>
      <c r="B460" s="11"/>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ht="14.25" customHeight="1" x14ac:dyDescent="0.25">
      <c r="A461" s="8"/>
      <c r="B461" s="11"/>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ht="14.25" customHeight="1" x14ac:dyDescent="0.25">
      <c r="A462" s="8"/>
      <c r="B462" s="11"/>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ht="14.25" customHeight="1" x14ac:dyDescent="0.25">
      <c r="A463" s="8"/>
      <c r="B463" s="11"/>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ht="14.25" customHeight="1" x14ac:dyDescent="0.25">
      <c r="A464" s="8"/>
      <c r="B464" s="11"/>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ht="14.25" customHeight="1" x14ac:dyDescent="0.25">
      <c r="A465" s="8"/>
      <c r="B465" s="11"/>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ht="14.25" customHeight="1" x14ac:dyDescent="0.25">
      <c r="A466" s="8"/>
      <c r="B466" s="11"/>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ht="14.25" customHeight="1" x14ac:dyDescent="0.25">
      <c r="A467" s="8"/>
      <c r="B467" s="11"/>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ht="14.25" customHeight="1" x14ac:dyDescent="0.25">
      <c r="A468" s="8"/>
      <c r="B468" s="11"/>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ht="14.25" customHeight="1" x14ac:dyDescent="0.25">
      <c r="A469" s="8"/>
      <c r="B469" s="11"/>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ht="14.25" customHeight="1" x14ac:dyDescent="0.25">
      <c r="A470" s="8"/>
      <c r="B470" s="11"/>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ht="14.25" customHeight="1" x14ac:dyDescent="0.25">
      <c r="A471" s="8"/>
      <c r="B471" s="11"/>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ht="14.25" customHeight="1" x14ac:dyDescent="0.25">
      <c r="A472" s="8"/>
      <c r="B472" s="11"/>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ht="14.25" customHeight="1" x14ac:dyDescent="0.25">
      <c r="A473" s="8"/>
      <c r="B473" s="11"/>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ht="14.25" customHeight="1" x14ac:dyDescent="0.25">
      <c r="A474" s="8"/>
      <c r="B474" s="11"/>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ht="14.25" customHeight="1" x14ac:dyDescent="0.25">
      <c r="A475" s="8"/>
      <c r="B475" s="11"/>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ht="14.25" customHeight="1" x14ac:dyDescent="0.25">
      <c r="A476" s="8"/>
      <c r="B476" s="11"/>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ht="14.25" customHeight="1" x14ac:dyDescent="0.25">
      <c r="A477" s="8"/>
      <c r="B477" s="11"/>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ht="14.25" customHeight="1" x14ac:dyDescent="0.25">
      <c r="A478" s="8"/>
      <c r="B478" s="11"/>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ht="14.25" customHeight="1" x14ac:dyDescent="0.25">
      <c r="A479" s="8"/>
      <c r="B479" s="11"/>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ht="14.25" customHeight="1" x14ac:dyDescent="0.25">
      <c r="A480" s="8"/>
      <c r="B480" s="11"/>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ht="14.25" customHeight="1" x14ac:dyDescent="0.25">
      <c r="A481" s="8"/>
      <c r="B481" s="11"/>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ht="14.25" customHeight="1" x14ac:dyDescent="0.25">
      <c r="A482" s="8"/>
      <c r="B482" s="11"/>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ht="14.25" customHeight="1" x14ac:dyDescent="0.25">
      <c r="A483" s="8"/>
      <c r="B483" s="11"/>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ht="14.25" customHeight="1" x14ac:dyDescent="0.25">
      <c r="A484" s="8"/>
      <c r="B484" s="11"/>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ht="14.25" customHeight="1" x14ac:dyDescent="0.25">
      <c r="A485" s="8"/>
      <c r="B485" s="11"/>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ht="14.25" customHeight="1" x14ac:dyDescent="0.25">
      <c r="A486" s="8"/>
      <c r="B486" s="11"/>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ht="14.25" customHeight="1" x14ac:dyDescent="0.25">
      <c r="A487" s="8"/>
      <c r="B487" s="11"/>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ht="14.25" customHeight="1" x14ac:dyDescent="0.25">
      <c r="A488" s="8"/>
      <c r="B488" s="11"/>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ht="14.25" customHeight="1" x14ac:dyDescent="0.25">
      <c r="A489" s="8"/>
      <c r="B489" s="11"/>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ht="14.25" customHeight="1" x14ac:dyDescent="0.25">
      <c r="A490" s="8"/>
      <c r="B490" s="11"/>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ht="14.25" customHeight="1" x14ac:dyDescent="0.25">
      <c r="A491" s="8"/>
      <c r="B491" s="11"/>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ht="14.25" customHeight="1" x14ac:dyDescent="0.25">
      <c r="A492" s="8"/>
      <c r="B492" s="11"/>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ht="14.25" customHeight="1" x14ac:dyDescent="0.25">
      <c r="A493" s="8"/>
      <c r="B493" s="11"/>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ht="14.25" customHeight="1" x14ac:dyDescent="0.25">
      <c r="A494" s="8"/>
      <c r="B494" s="11"/>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ht="14.25" customHeight="1" x14ac:dyDescent="0.25">
      <c r="A495" s="8"/>
      <c r="B495" s="11"/>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ht="14.25" customHeight="1" x14ac:dyDescent="0.25">
      <c r="A496" s="8"/>
      <c r="B496" s="11"/>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ht="14.25" customHeight="1" x14ac:dyDescent="0.25">
      <c r="A497" s="8"/>
      <c r="B497" s="11"/>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ht="14.25" customHeight="1" x14ac:dyDescent="0.25">
      <c r="A498" s="8"/>
      <c r="B498" s="11"/>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ht="14.25" customHeight="1" x14ac:dyDescent="0.25">
      <c r="A499" s="8"/>
      <c r="B499" s="11"/>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ht="14.25" customHeight="1" x14ac:dyDescent="0.25">
      <c r="A500" s="8"/>
      <c r="B500" s="11"/>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ht="14.25" customHeight="1" x14ac:dyDescent="0.25">
      <c r="A501" s="8"/>
      <c r="B501" s="11"/>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ht="14.25" customHeight="1" x14ac:dyDescent="0.25">
      <c r="A502" s="8"/>
      <c r="B502" s="11"/>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ht="14.25" customHeight="1" x14ac:dyDescent="0.25">
      <c r="A503" s="8"/>
      <c r="B503" s="11"/>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ht="14.25" customHeight="1" x14ac:dyDescent="0.25">
      <c r="A504" s="8"/>
      <c r="B504" s="11"/>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ht="14.25" customHeight="1" x14ac:dyDescent="0.25">
      <c r="A505" s="8"/>
      <c r="B505" s="11"/>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ht="14.25" customHeight="1" x14ac:dyDescent="0.25">
      <c r="A506" s="8"/>
      <c r="B506" s="11"/>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ht="14.25" customHeight="1" x14ac:dyDescent="0.25">
      <c r="A507" s="8"/>
      <c r="B507" s="11"/>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ht="14.25" customHeight="1" x14ac:dyDescent="0.25">
      <c r="A508" s="8"/>
      <c r="B508" s="11"/>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ht="14.25" customHeight="1" x14ac:dyDescent="0.25">
      <c r="A509" s="8"/>
      <c r="B509" s="11"/>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ht="14.25" customHeight="1" x14ac:dyDescent="0.25">
      <c r="A510" s="8"/>
      <c r="B510" s="11"/>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ht="14.25" customHeight="1" x14ac:dyDescent="0.25">
      <c r="A511" s="8"/>
      <c r="B511" s="11"/>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ht="14.25" customHeight="1" x14ac:dyDescent="0.25">
      <c r="A512" s="8"/>
      <c r="B512" s="11"/>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ht="14.25" customHeight="1" x14ac:dyDescent="0.25">
      <c r="A513" s="8"/>
      <c r="B513" s="11"/>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ht="14.25" customHeight="1" x14ac:dyDescent="0.25">
      <c r="A514" s="8"/>
      <c r="B514" s="11"/>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ht="14.25" customHeight="1" x14ac:dyDescent="0.25">
      <c r="A515" s="8"/>
      <c r="B515" s="11"/>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ht="14.25" customHeight="1" x14ac:dyDescent="0.25">
      <c r="A516" s="8"/>
      <c r="B516" s="11"/>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ht="14.25" customHeight="1" x14ac:dyDescent="0.25">
      <c r="A517" s="8"/>
      <c r="B517" s="11"/>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ht="14.25" customHeight="1" x14ac:dyDescent="0.25">
      <c r="A518" s="8"/>
      <c r="B518" s="11"/>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ht="14.25" customHeight="1" x14ac:dyDescent="0.25">
      <c r="A519" s="8"/>
      <c r="B519" s="11"/>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ht="14.25" customHeight="1" x14ac:dyDescent="0.25">
      <c r="A520" s="8"/>
      <c r="B520" s="11"/>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ht="14.25" customHeight="1" x14ac:dyDescent="0.25">
      <c r="A521" s="8"/>
      <c r="B521" s="11"/>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ht="14.25" customHeight="1" x14ac:dyDescent="0.25">
      <c r="A522" s="8"/>
      <c r="B522" s="11"/>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ht="14.25" customHeight="1" x14ac:dyDescent="0.25">
      <c r="A523" s="8"/>
      <c r="B523" s="11"/>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ht="14.25" customHeight="1" x14ac:dyDescent="0.25">
      <c r="A524" s="8"/>
      <c r="B524" s="11"/>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ht="14.25" customHeight="1" x14ac:dyDescent="0.25">
      <c r="A525" s="8"/>
      <c r="B525" s="11"/>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ht="14.25" customHeight="1" x14ac:dyDescent="0.25">
      <c r="A526" s="8"/>
      <c r="B526" s="11"/>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ht="14.25" customHeight="1" x14ac:dyDescent="0.25">
      <c r="A527" s="8"/>
      <c r="B527" s="11"/>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ht="14.25" customHeight="1" x14ac:dyDescent="0.25">
      <c r="A528" s="8"/>
      <c r="B528" s="11"/>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ht="14.25" customHeight="1" x14ac:dyDescent="0.25">
      <c r="A529" s="8"/>
      <c r="B529" s="11"/>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ht="14.25" customHeight="1" x14ac:dyDescent="0.25">
      <c r="A530" s="8"/>
      <c r="B530" s="11"/>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ht="14.25" customHeight="1" x14ac:dyDescent="0.25">
      <c r="A531" s="8"/>
      <c r="B531" s="11"/>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ht="14.25" customHeight="1" x14ac:dyDescent="0.25">
      <c r="A532" s="8"/>
      <c r="B532" s="11"/>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ht="14.25" customHeight="1" x14ac:dyDescent="0.25">
      <c r="A533" s="8"/>
      <c r="B533" s="11"/>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ht="14.25" customHeight="1" x14ac:dyDescent="0.25">
      <c r="A534" s="8"/>
      <c r="B534" s="11"/>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ht="14.25" customHeight="1" x14ac:dyDescent="0.25">
      <c r="A535" s="8"/>
      <c r="B535" s="11"/>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ht="14.25" customHeight="1" x14ac:dyDescent="0.25">
      <c r="A536" s="8"/>
      <c r="B536" s="11"/>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ht="14.25" customHeight="1" x14ac:dyDescent="0.25">
      <c r="A537" s="8"/>
      <c r="B537" s="11"/>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ht="14.25" customHeight="1" x14ac:dyDescent="0.25">
      <c r="A538" s="8"/>
      <c r="B538" s="11"/>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ht="14.25" customHeight="1" x14ac:dyDescent="0.25">
      <c r="A539" s="8"/>
      <c r="B539" s="11"/>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ht="14.25" customHeight="1" x14ac:dyDescent="0.25">
      <c r="A540" s="8"/>
      <c r="B540" s="11"/>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ht="14.25" customHeight="1" x14ac:dyDescent="0.25">
      <c r="A541" s="8"/>
      <c r="B541" s="11"/>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ht="14.25" customHeight="1" x14ac:dyDescent="0.25">
      <c r="A542" s="8"/>
      <c r="B542" s="11"/>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ht="14.25" customHeight="1" x14ac:dyDescent="0.25">
      <c r="A543" s="8"/>
      <c r="B543" s="11"/>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ht="14.25" customHeight="1" x14ac:dyDescent="0.25">
      <c r="A544" s="8"/>
      <c r="B544" s="11"/>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ht="14.25" customHeight="1" x14ac:dyDescent="0.25">
      <c r="A545" s="8"/>
      <c r="B545" s="11"/>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ht="14.25" customHeight="1" x14ac:dyDescent="0.25">
      <c r="A546" s="8"/>
      <c r="B546" s="11"/>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ht="14.25" customHeight="1" x14ac:dyDescent="0.25">
      <c r="A547" s="8"/>
      <c r="B547" s="11"/>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ht="14.25" customHeight="1" x14ac:dyDescent="0.25">
      <c r="A548" s="8"/>
      <c r="B548" s="11"/>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ht="14.25" customHeight="1" x14ac:dyDescent="0.25">
      <c r="A549" s="8"/>
      <c r="B549" s="11"/>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ht="14.25" customHeight="1" x14ac:dyDescent="0.25">
      <c r="A550" s="8"/>
      <c r="B550" s="11"/>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ht="14.25" customHeight="1" x14ac:dyDescent="0.25">
      <c r="A551" s="8"/>
      <c r="B551" s="11"/>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ht="14.25" customHeight="1" x14ac:dyDescent="0.25">
      <c r="A552" s="8"/>
      <c r="B552" s="11"/>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ht="14.25" customHeight="1" x14ac:dyDescent="0.25">
      <c r="A553" s="8"/>
      <c r="B553" s="11"/>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ht="14.25" customHeight="1" x14ac:dyDescent="0.25">
      <c r="A554" s="8"/>
      <c r="B554" s="11"/>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ht="14.25" customHeight="1" x14ac:dyDescent="0.25">
      <c r="A555" s="8"/>
      <c r="B555" s="11"/>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ht="14.25" customHeight="1" x14ac:dyDescent="0.25">
      <c r="A556" s="8"/>
      <c r="B556" s="11"/>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ht="14.25" customHeight="1" x14ac:dyDescent="0.25">
      <c r="A557" s="8"/>
      <c r="B557" s="11"/>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ht="14.25" customHeight="1" x14ac:dyDescent="0.25">
      <c r="A558" s="8"/>
      <c r="B558" s="11"/>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ht="14.25" customHeight="1" x14ac:dyDescent="0.25">
      <c r="A559" s="8"/>
      <c r="B559" s="11"/>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ht="14.25" customHeight="1" x14ac:dyDescent="0.25">
      <c r="A560" s="8"/>
      <c r="B560" s="11"/>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ht="14.25" customHeight="1" x14ac:dyDescent="0.25">
      <c r="A561" s="8"/>
      <c r="B561" s="11"/>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ht="14.25" customHeight="1" x14ac:dyDescent="0.25">
      <c r="A562" s="8"/>
      <c r="B562" s="11"/>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ht="14.25" customHeight="1" x14ac:dyDescent="0.25">
      <c r="A563" s="8"/>
      <c r="B563" s="11"/>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ht="14.25" customHeight="1" x14ac:dyDescent="0.25">
      <c r="A564" s="8"/>
      <c r="B564" s="11"/>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ht="14.25" customHeight="1" x14ac:dyDescent="0.25">
      <c r="A565" s="8"/>
      <c r="B565" s="11"/>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ht="14.25" customHeight="1" x14ac:dyDescent="0.25">
      <c r="A566" s="8"/>
      <c r="B566" s="11"/>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ht="14.25" customHeight="1" x14ac:dyDescent="0.25">
      <c r="A567" s="8"/>
      <c r="B567" s="11"/>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ht="14.25" customHeight="1" x14ac:dyDescent="0.25">
      <c r="A568" s="8"/>
      <c r="B568" s="11"/>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ht="14.25" customHeight="1" x14ac:dyDescent="0.25">
      <c r="A569" s="8"/>
      <c r="B569" s="11"/>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ht="14.25" customHeight="1" x14ac:dyDescent="0.25">
      <c r="A570" s="8"/>
      <c r="B570" s="11"/>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ht="14.25" customHeight="1" x14ac:dyDescent="0.25">
      <c r="A571" s="8"/>
      <c r="B571" s="11"/>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ht="14.25" customHeight="1" x14ac:dyDescent="0.25">
      <c r="A572" s="8"/>
      <c r="B572" s="11"/>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ht="14.25" customHeight="1" x14ac:dyDescent="0.25">
      <c r="A573" s="8"/>
      <c r="B573" s="11"/>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ht="14.25" customHeight="1" x14ac:dyDescent="0.25">
      <c r="A574" s="8"/>
      <c r="B574" s="11"/>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ht="14.25" customHeight="1" x14ac:dyDescent="0.25">
      <c r="A575" s="8"/>
      <c r="B575" s="11"/>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ht="14.25" customHeight="1" x14ac:dyDescent="0.25">
      <c r="A576" s="8"/>
      <c r="B576" s="11"/>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ht="14.25" customHeight="1" x14ac:dyDescent="0.25">
      <c r="A577" s="8"/>
      <c r="B577" s="11"/>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ht="14.25" customHeight="1" x14ac:dyDescent="0.25">
      <c r="A578" s="8"/>
      <c r="B578" s="11"/>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ht="14.25" customHeight="1" x14ac:dyDescent="0.25">
      <c r="A579" s="8"/>
      <c r="B579" s="11"/>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ht="14.25" customHeight="1" x14ac:dyDescent="0.25">
      <c r="A580" s="8"/>
      <c r="B580" s="11"/>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ht="14.25" customHeight="1" x14ac:dyDescent="0.25">
      <c r="A581" s="8"/>
      <c r="B581" s="11"/>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ht="14.25" customHeight="1" x14ac:dyDescent="0.25">
      <c r="A582" s="8"/>
      <c r="B582" s="11"/>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ht="14.25" customHeight="1" x14ac:dyDescent="0.25">
      <c r="A583" s="8"/>
      <c r="B583" s="11"/>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ht="14.25" customHeight="1" x14ac:dyDescent="0.25">
      <c r="A584" s="8"/>
      <c r="B584" s="11"/>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ht="14.25" customHeight="1" x14ac:dyDescent="0.25">
      <c r="A585" s="8"/>
      <c r="B585" s="11"/>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ht="14.25" customHeight="1" x14ac:dyDescent="0.25">
      <c r="A586" s="8"/>
      <c r="B586" s="11"/>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ht="14.25" customHeight="1" x14ac:dyDescent="0.25">
      <c r="A587" s="8"/>
      <c r="B587" s="11"/>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ht="14.25" customHeight="1" x14ac:dyDescent="0.25">
      <c r="A588" s="8"/>
      <c r="B588" s="11"/>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ht="14.25" customHeight="1" x14ac:dyDescent="0.25">
      <c r="A589" s="8"/>
      <c r="B589" s="11"/>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ht="14.25" customHeight="1" x14ac:dyDescent="0.25">
      <c r="A590" s="8"/>
      <c r="B590" s="11"/>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ht="14.25" customHeight="1" x14ac:dyDescent="0.25">
      <c r="A591" s="8"/>
      <c r="B591" s="11"/>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ht="14.25" customHeight="1" x14ac:dyDescent="0.25">
      <c r="A592" s="8"/>
      <c r="B592" s="11"/>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ht="14.25" customHeight="1" x14ac:dyDescent="0.25">
      <c r="A593" s="8"/>
      <c r="B593" s="11"/>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ht="14.25" customHeight="1" x14ac:dyDescent="0.25">
      <c r="A594" s="8"/>
      <c r="B594" s="11"/>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ht="14.25" customHeight="1" x14ac:dyDescent="0.25">
      <c r="A595" s="8"/>
      <c r="B595" s="11"/>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ht="14.25" customHeight="1" x14ac:dyDescent="0.25">
      <c r="A596" s="8"/>
      <c r="B596" s="11"/>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ht="14.25" customHeight="1" x14ac:dyDescent="0.25">
      <c r="A597" s="8"/>
      <c r="B597" s="11"/>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ht="14.25" customHeight="1" x14ac:dyDescent="0.25">
      <c r="A598" s="8"/>
      <c r="B598" s="11"/>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ht="14.25" customHeight="1" x14ac:dyDescent="0.25">
      <c r="A599" s="8"/>
      <c r="B599" s="11"/>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ht="14.25" customHeight="1" x14ac:dyDescent="0.25">
      <c r="A600" s="8"/>
      <c r="B600" s="11"/>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ht="14.25" customHeight="1" x14ac:dyDescent="0.25">
      <c r="A601" s="8"/>
      <c r="B601" s="11"/>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ht="14.25" customHeight="1" x14ac:dyDescent="0.25">
      <c r="A602" s="8"/>
      <c r="B602" s="11"/>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ht="14.25" customHeight="1" x14ac:dyDescent="0.25">
      <c r="A603" s="8"/>
      <c r="B603" s="11"/>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ht="14.25" customHeight="1" x14ac:dyDescent="0.25">
      <c r="A604" s="8"/>
      <c r="B604" s="11"/>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ht="14.25" customHeight="1" x14ac:dyDescent="0.25">
      <c r="A605" s="8"/>
      <c r="B605" s="11"/>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ht="14.25" customHeight="1" x14ac:dyDescent="0.25">
      <c r="A606" s="8"/>
      <c r="B606" s="11"/>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ht="14.25" customHeight="1" x14ac:dyDescent="0.25">
      <c r="A607" s="8"/>
      <c r="B607" s="11"/>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ht="14.25" customHeight="1" x14ac:dyDescent="0.25">
      <c r="A608" s="8"/>
      <c r="B608" s="11"/>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ht="14.25" customHeight="1" x14ac:dyDescent="0.25">
      <c r="A609" s="8"/>
      <c r="B609" s="11"/>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ht="14.25" customHeight="1" x14ac:dyDescent="0.25">
      <c r="A610" s="8"/>
      <c r="B610" s="11"/>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ht="14.25" customHeight="1" x14ac:dyDescent="0.25">
      <c r="A611" s="8"/>
      <c r="B611" s="11"/>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ht="14.25" customHeight="1" x14ac:dyDescent="0.25">
      <c r="A612" s="8"/>
      <c r="B612" s="11"/>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ht="14.25" customHeight="1" x14ac:dyDescent="0.25">
      <c r="A613" s="8"/>
      <c r="B613" s="11"/>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ht="14.25" customHeight="1" x14ac:dyDescent="0.25">
      <c r="A614" s="8"/>
      <c r="B614" s="11"/>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ht="14.25" customHeight="1" x14ac:dyDescent="0.25">
      <c r="A615" s="8"/>
      <c r="B615" s="11"/>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ht="14.25" customHeight="1" x14ac:dyDescent="0.25">
      <c r="A616" s="8"/>
      <c r="B616" s="11"/>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ht="14.25" customHeight="1" x14ac:dyDescent="0.25">
      <c r="A617" s="8"/>
      <c r="B617" s="11"/>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ht="14.25" customHeight="1" x14ac:dyDescent="0.25">
      <c r="A618" s="8"/>
      <c r="B618" s="11"/>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ht="14.25" customHeight="1" x14ac:dyDescent="0.25">
      <c r="A619" s="8"/>
      <c r="B619" s="11"/>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ht="14.25" customHeight="1" x14ac:dyDescent="0.25">
      <c r="A620" s="8"/>
      <c r="B620" s="11"/>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ht="14.25" customHeight="1" x14ac:dyDescent="0.25">
      <c r="A621" s="8"/>
      <c r="B621" s="11"/>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ht="14.25" customHeight="1" x14ac:dyDescent="0.25">
      <c r="A622" s="8"/>
      <c r="B622" s="11"/>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ht="14.25" customHeight="1" x14ac:dyDescent="0.25">
      <c r="A623" s="8"/>
      <c r="B623" s="11"/>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ht="14.25" customHeight="1" x14ac:dyDescent="0.25">
      <c r="A624" s="8"/>
      <c r="B624" s="11"/>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ht="14.25" customHeight="1" x14ac:dyDescent="0.25">
      <c r="A625" s="8"/>
      <c r="B625" s="11"/>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ht="14.25" customHeight="1" x14ac:dyDescent="0.25">
      <c r="A626" s="8"/>
      <c r="B626" s="11"/>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ht="14.25" customHeight="1" x14ac:dyDescent="0.25">
      <c r="A627" s="8"/>
      <c r="B627" s="11"/>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ht="14.25" customHeight="1" x14ac:dyDescent="0.25">
      <c r="A628" s="8"/>
      <c r="B628" s="11"/>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ht="14.25" customHeight="1" x14ac:dyDescent="0.25">
      <c r="A629" s="8"/>
      <c r="B629" s="11"/>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ht="14.25" customHeight="1" x14ac:dyDescent="0.25">
      <c r="A630" s="8"/>
      <c r="B630" s="11"/>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ht="14.25" customHeight="1" x14ac:dyDescent="0.25">
      <c r="A631" s="8"/>
      <c r="B631" s="11"/>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ht="14.25" customHeight="1" x14ac:dyDescent="0.25">
      <c r="A632" s="8"/>
      <c r="B632" s="11"/>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ht="14.25" customHeight="1" x14ac:dyDescent="0.25">
      <c r="A633" s="8"/>
      <c r="B633" s="11"/>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ht="14.25" customHeight="1" x14ac:dyDescent="0.25">
      <c r="A634" s="8"/>
      <c r="B634" s="11"/>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ht="14.25" customHeight="1" x14ac:dyDescent="0.25">
      <c r="A635" s="8"/>
      <c r="B635" s="11"/>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ht="14.25" customHeight="1" x14ac:dyDescent="0.25">
      <c r="A636" s="8"/>
      <c r="B636" s="11"/>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ht="14.25" customHeight="1" x14ac:dyDescent="0.25">
      <c r="A637" s="8"/>
      <c r="B637" s="11"/>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ht="14.25" customHeight="1" x14ac:dyDescent="0.25">
      <c r="A638" s="8"/>
      <c r="B638" s="11"/>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ht="14.25" customHeight="1" x14ac:dyDescent="0.25">
      <c r="A639" s="8"/>
      <c r="B639" s="11"/>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ht="14.25" customHeight="1" x14ac:dyDescent="0.25">
      <c r="A640" s="8"/>
      <c r="B640" s="11"/>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ht="14.25" customHeight="1" x14ac:dyDescent="0.25">
      <c r="A641" s="8"/>
      <c r="B641" s="11"/>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ht="14.25" customHeight="1" x14ac:dyDescent="0.25">
      <c r="A642" s="8"/>
      <c r="B642" s="11"/>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ht="14.25" customHeight="1" x14ac:dyDescent="0.25">
      <c r="A643" s="8"/>
      <c r="B643" s="11"/>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ht="14.25" customHeight="1" x14ac:dyDescent="0.25">
      <c r="A644" s="8"/>
      <c r="B644" s="11"/>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ht="14.25" customHeight="1" x14ac:dyDescent="0.25">
      <c r="A645" s="8"/>
      <c r="B645" s="11"/>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ht="14.25" customHeight="1" x14ac:dyDescent="0.25">
      <c r="A646" s="8"/>
      <c r="B646" s="11"/>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ht="14.25" customHeight="1" x14ac:dyDescent="0.25">
      <c r="A647" s="8"/>
      <c r="B647" s="11"/>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ht="14.25" customHeight="1" x14ac:dyDescent="0.25">
      <c r="A648" s="8"/>
      <c r="B648" s="11"/>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ht="14.25" customHeight="1" x14ac:dyDescent="0.25">
      <c r="A649" s="8"/>
      <c r="B649" s="11"/>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ht="14.25" customHeight="1" x14ac:dyDescent="0.25">
      <c r="A650" s="8"/>
      <c r="B650" s="11"/>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ht="14.25" customHeight="1" x14ac:dyDescent="0.25">
      <c r="A651" s="8"/>
      <c r="B651" s="11"/>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ht="14.25" customHeight="1" x14ac:dyDescent="0.25">
      <c r="A652" s="8"/>
      <c r="B652" s="11"/>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ht="14.25" customHeight="1" x14ac:dyDescent="0.25">
      <c r="A653" s="8"/>
      <c r="B653" s="11"/>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ht="14.25" customHeight="1" x14ac:dyDescent="0.25">
      <c r="A654" s="8"/>
      <c r="B654" s="11"/>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ht="14.25" customHeight="1" x14ac:dyDescent="0.25">
      <c r="A655" s="8"/>
      <c r="B655" s="11"/>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ht="14.25" customHeight="1" x14ac:dyDescent="0.25">
      <c r="A656" s="8"/>
      <c r="B656" s="11"/>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ht="14.25" customHeight="1" x14ac:dyDescent="0.25">
      <c r="A657" s="8"/>
      <c r="B657" s="11"/>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ht="14.25" customHeight="1" x14ac:dyDescent="0.25">
      <c r="A658" s="8"/>
      <c r="B658" s="11"/>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ht="14.25" customHeight="1" x14ac:dyDescent="0.25">
      <c r="A659" s="8"/>
      <c r="B659" s="11"/>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ht="14.25" customHeight="1" x14ac:dyDescent="0.25">
      <c r="A660" s="8"/>
      <c r="B660" s="11"/>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ht="14.25" customHeight="1" x14ac:dyDescent="0.25">
      <c r="A661" s="8"/>
      <c r="B661" s="11"/>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ht="14.25" customHeight="1" x14ac:dyDescent="0.25">
      <c r="A662" s="8"/>
      <c r="B662" s="11"/>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ht="14.25" customHeight="1" x14ac:dyDescent="0.25">
      <c r="A663" s="8"/>
      <c r="B663" s="11"/>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ht="14.25" customHeight="1" x14ac:dyDescent="0.25">
      <c r="A664" s="8"/>
      <c r="B664" s="11"/>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ht="14.25" customHeight="1" x14ac:dyDescent="0.25">
      <c r="A665" s="8"/>
      <c r="B665" s="11"/>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ht="14.25" customHeight="1" x14ac:dyDescent="0.25">
      <c r="A666" s="8"/>
      <c r="B666" s="11"/>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ht="14.25" customHeight="1" x14ac:dyDescent="0.25">
      <c r="A667" s="8"/>
      <c r="B667" s="11"/>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ht="14.25" customHeight="1" x14ac:dyDescent="0.25">
      <c r="A668" s="8"/>
      <c r="B668" s="11"/>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ht="14.25" customHeight="1" x14ac:dyDescent="0.25">
      <c r="A669" s="8"/>
      <c r="B669" s="11"/>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ht="14.25" customHeight="1" x14ac:dyDescent="0.25">
      <c r="A670" s="8"/>
      <c r="B670" s="11"/>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ht="14.25" customHeight="1" x14ac:dyDescent="0.25">
      <c r="A671" s="8"/>
      <c r="B671" s="11"/>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ht="14.25" customHeight="1" x14ac:dyDescent="0.25">
      <c r="A672" s="8"/>
      <c r="B672" s="11"/>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ht="14.25" customHeight="1" x14ac:dyDescent="0.25">
      <c r="A673" s="8"/>
      <c r="B673" s="11"/>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ht="14.25" customHeight="1" x14ac:dyDescent="0.25">
      <c r="A674" s="8"/>
      <c r="B674" s="11"/>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ht="14.25" customHeight="1" x14ac:dyDescent="0.25">
      <c r="A675" s="8"/>
      <c r="B675" s="11"/>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ht="14.25" customHeight="1" x14ac:dyDescent="0.25">
      <c r="A676" s="8"/>
      <c r="B676" s="11"/>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ht="14.25" customHeight="1" x14ac:dyDescent="0.25">
      <c r="A677" s="8"/>
      <c r="B677" s="11"/>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ht="14.25" customHeight="1" x14ac:dyDescent="0.25">
      <c r="A678" s="8"/>
      <c r="B678" s="11"/>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ht="14.25" customHeight="1" x14ac:dyDescent="0.25">
      <c r="A679" s="8"/>
      <c r="B679" s="11"/>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ht="14.25" customHeight="1" x14ac:dyDescent="0.25">
      <c r="A680" s="8"/>
      <c r="B680" s="11"/>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ht="14.25" customHeight="1" x14ac:dyDescent="0.25">
      <c r="A681" s="8"/>
      <c r="B681" s="11"/>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ht="14.25" customHeight="1" x14ac:dyDescent="0.25">
      <c r="A682" s="8"/>
      <c r="B682" s="11"/>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ht="14.25" customHeight="1" x14ac:dyDescent="0.25">
      <c r="A683" s="8"/>
      <c r="B683" s="11"/>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ht="14.25" customHeight="1" x14ac:dyDescent="0.25">
      <c r="A684" s="8"/>
      <c r="B684" s="11"/>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ht="14.25" customHeight="1" x14ac:dyDescent="0.25">
      <c r="A685" s="8"/>
      <c r="B685" s="11"/>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ht="14.25" customHeight="1" x14ac:dyDescent="0.25">
      <c r="A686" s="8"/>
      <c r="B686" s="11"/>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ht="14.25" customHeight="1" x14ac:dyDescent="0.25">
      <c r="A687" s="8"/>
      <c r="B687" s="11"/>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ht="14.25" customHeight="1" x14ac:dyDescent="0.25">
      <c r="A688" s="8"/>
      <c r="B688" s="11"/>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ht="14.25" customHeight="1" x14ac:dyDescent="0.25">
      <c r="A689" s="8"/>
      <c r="B689" s="11"/>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ht="14.25" customHeight="1" x14ac:dyDescent="0.25">
      <c r="A690" s="8"/>
      <c r="B690" s="11"/>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ht="14.25" customHeight="1" x14ac:dyDescent="0.25">
      <c r="A691" s="8"/>
      <c r="B691" s="11"/>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ht="14.25" customHeight="1" x14ac:dyDescent="0.25">
      <c r="A692" s="8"/>
      <c r="B692" s="11"/>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ht="14.25" customHeight="1" x14ac:dyDescent="0.25">
      <c r="A693" s="8"/>
      <c r="B693" s="11"/>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ht="14.25" customHeight="1" x14ac:dyDescent="0.25">
      <c r="A694" s="8"/>
      <c r="B694" s="11"/>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ht="14.25" customHeight="1" x14ac:dyDescent="0.25">
      <c r="A695" s="8"/>
      <c r="B695" s="11"/>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ht="14.25" customHeight="1" x14ac:dyDescent="0.25">
      <c r="A696" s="8"/>
      <c r="B696" s="11"/>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ht="14.25" customHeight="1" x14ac:dyDescent="0.25">
      <c r="A697" s="8"/>
      <c r="B697" s="11"/>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ht="14.25" customHeight="1" x14ac:dyDescent="0.25">
      <c r="A698" s="8"/>
      <c r="B698" s="11"/>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ht="14.25" customHeight="1" x14ac:dyDescent="0.25">
      <c r="A699" s="8"/>
      <c r="B699" s="11"/>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ht="14.25" customHeight="1" x14ac:dyDescent="0.25">
      <c r="A700" s="8"/>
      <c r="B700" s="11"/>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ht="14.25" customHeight="1" x14ac:dyDescent="0.25">
      <c r="A701" s="8"/>
      <c r="B701" s="11"/>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ht="14.25" customHeight="1" x14ac:dyDescent="0.25">
      <c r="A702" s="8"/>
      <c r="B702" s="11"/>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ht="14.25" customHeight="1" x14ac:dyDescent="0.25">
      <c r="A703" s="8"/>
      <c r="B703" s="11"/>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ht="14.25" customHeight="1" x14ac:dyDescent="0.25">
      <c r="A704" s="8"/>
      <c r="B704" s="11"/>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ht="14.25" customHeight="1" x14ac:dyDescent="0.25">
      <c r="A705" s="8"/>
      <c r="B705" s="11"/>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ht="14.25" customHeight="1" x14ac:dyDescent="0.25">
      <c r="A706" s="8"/>
      <c r="B706" s="11"/>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ht="14.25" customHeight="1" x14ac:dyDescent="0.25">
      <c r="A707" s="8"/>
      <c r="B707" s="11"/>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ht="14.25" customHeight="1" x14ac:dyDescent="0.25">
      <c r="A708" s="8"/>
      <c r="B708" s="11"/>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ht="14.25" customHeight="1" x14ac:dyDescent="0.25">
      <c r="A709" s="8"/>
      <c r="B709" s="11"/>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ht="14.25" customHeight="1" x14ac:dyDescent="0.25">
      <c r="A710" s="8"/>
      <c r="B710" s="11"/>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ht="14.25" customHeight="1" x14ac:dyDescent="0.25">
      <c r="A711" s="8"/>
      <c r="B711" s="11"/>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ht="14.25" customHeight="1" x14ac:dyDescent="0.25">
      <c r="A712" s="8"/>
      <c r="B712" s="11"/>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ht="14.25" customHeight="1" x14ac:dyDescent="0.25">
      <c r="A713" s="8"/>
      <c r="B713" s="11"/>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ht="14.25" customHeight="1" x14ac:dyDescent="0.25">
      <c r="A714" s="8"/>
      <c r="B714" s="11"/>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ht="14.25" customHeight="1" x14ac:dyDescent="0.25">
      <c r="A715" s="8"/>
      <c r="B715" s="11"/>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ht="14.25" customHeight="1" x14ac:dyDescent="0.25">
      <c r="A716" s="8"/>
      <c r="B716" s="11"/>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ht="14.25" customHeight="1" x14ac:dyDescent="0.25">
      <c r="A717" s="8"/>
      <c r="B717" s="11"/>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ht="14.25" customHeight="1" x14ac:dyDescent="0.25">
      <c r="A718" s="8"/>
      <c r="B718" s="11"/>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ht="14.25" customHeight="1" x14ac:dyDescent="0.25">
      <c r="A719" s="8"/>
      <c r="B719" s="11"/>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ht="14.25" customHeight="1" x14ac:dyDescent="0.25">
      <c r="A720" s="8"/>
      <c r="B720" s="11"/>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ht="14.25" customHeight="1" x14ac:dyDescent="0.25">
      <c r="A721" s="8"/>
      <c r="B721" s="11"/>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ht="14.25" customHeight="1" x14ac:dyDescent="0.25">
      <c r="A722" s="8"/>
      <c r="B722" s="11"/>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ht="14.25" customHeight="1" x14ac:dyDescent="0.25">
      <c r="A723" s="8"/>
      <c r="B723" s="11"/>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ht="14.25" customHeight="1" x14ac:dyDescent="0.25">
      <c r="A724" s="8"/>
      <c r="B724" s="11"/>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ht="14.25" customHeight="1" x14ac:dyDescent="0.25">
      <c r="A725" s="8"/>
      <c r="B725" s="11"/>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ht="14.25" customHeight="1" x14ac:dyDescent="0.25">
      <c r="A726" s="8"/>
      <c r="B726" s="11"/>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ht="14.25" customHeight="1" x14ac:dyDescent="0.25">
      <c r="A727" s="8"/>
      <c r="B727" s="11"/>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ht="14.25" customHeight="1" x14ac:dyDescent="0.25">
      <c r="A728" s="8"/>
      <c r="B728" s="11"/>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ht="14.25" customHeight="1" x14ac:dyDescent="0.25">
      <c r="A729" s="8"/>
      <c r="B729" s="11"/>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ht="14.25" customHeight="1" x14ac:dyDescent="0.25">
      <c r="A730" s="8"/>
      <c r="B730" s="11"/>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ht="14.25" customHeight="1" x14ac:dyDescent="0.25">
      <c r="A731" s="8"/>
      <c r="B731" s="11"/>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ht="14.25" customHeight="1" x14ac:dyDescent="0.25">
      <c r="A732" s="8"/>
      <c r="B732" s="11"/>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ht="14.25" customHeight="1" x14ac:dyDescent="0.25">
      <c r="A733" s="8"/>
      <c r="B733" s="11"/>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ht="14.25" customHeight="1" x14ac:dyDescent="0.25">
      <c r="A734" s="8"/>
      <c r="B734" s="11"/>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ht="14.25" customHeight="1" x14ac:dyDescent="0.25">
      <c r="A735" s="8"/>
      <c r="B735" s="11"/>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ht="14.25" customHeight="1" x14ac:dyDescent="0.25">
      <c r="A736" s="8"/>
      <c r="B736" s="11"/>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ht="14.25" customHeight="1" x14ac:dyDescent="0.25">
      <c r="A737" s="8"/>
      <c r="B737" s="11"/>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ht="14.25" customHeight="1" x14ac:dyDescent="0.25">
      <c r="A738" s="8"/>
      <c r="B738" s="11"/>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ht="14.25" customHeight="1" x14ac:dyDescent="0.25">
      <c r="A739" s="8"/>
      <c r="B739" s="11"/>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ht="14.25" customHeight="1" x14ac:dyDescent="0.25">
      <c r="A740" s="8"/>
      <c r="B740" s="11"/>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ht="14.25" customHeight="1" x14ac:dyDescent="0.25">
      <c r="A741" s="8"/>
      <c r="B741" s="11"/>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ht="14.25" customHeight="1" x14ac:dyDescent="0.25">
      <c r="A742" s="8"/>
      <c r="B742" s="11"/>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ht="14.25" customHeight="1" x14ac:dyDescent="0.25">
      <c r="A743" s="8"/>
      <c r="B743" s="11"/>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ht="14.25" customHeight="1" x14ac:dyDescent="0.25">
      <c r="A744" s="8"/>
      <c r="B744" s="11"/>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ht="14.25" customHeight="1" x14ac:dyDescent="0.25">
      <c r="A745" s="8"/>
      <c r="B745" s="11"/>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ht="14.25" customHeight="1" x14ac:dyDescent="0.25">
      <c r="A746" s="8"/>
      <c r="B746" s="11"/>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ht="14.25" customHeight="1" x14ac:dyDescent="0.25">
      <c r="A747" s="8"/>
      <c r="B747" s="11"/>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ht="14.25" customHeight="1" x14ac:dyDescent="0.25">
      <c r="A748" s="8"/>
      <c r="B748" s="11"/>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ht="14.25" customHeight="1" x14ac:dyDescent="0.25">
      <c r="A749" s="8"/>
      <c r="B749" s="11"/>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ht="14.25" customHeight="1" x14ac:dyDescent="0.25">
      <c r="A750" s="8"/>
      <c r="B750" s="11"/>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ht="14.25" customHeight="1" x14ac:dyDescent="0.25">
      <c r="A751" s="8"/>
      <c r="B751" s="11"/>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ht="14.25" customHeight="1" x14ac:dyDescent="0.25">
      <c r="A752" s="8"/>
      <c r="B752" s="11"/>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ht="14.25" customHeight="1" x14ac:dyDescent="0.25">
      <c r="A753" s="8"/>
      <c r="B753" s="11"/>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ht="14.25" customHeight="1" x14ac:dyDescent="0.25">
      <c r="A754" s="8"/>
      <c r="B754" s="11"/>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ht="14.25" customHeight="1" x14ac:dyDescent="0.25">
      <c r="A755" s="8"/>
      <c r="B755" s="11"/>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ht="14.25" customHeight="1" x14ac:dyDescent="0.25">
      <c r="A756" s="8"/>
      <c r="B756" s="11"/>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ht="14.25" customHeight="1" x14ac:dyDescent="0.25">
      <c r="A757" s="8"/>
      <c r="B757" s="11"/>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ht="14.25" customHeight="1" x14ac:dyDescent="0.25">
      <c r="A758" s="8"/>
      <c r="B758" s="11"/>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ht="14.25" customHeight="1" x14ac:dyDescent="0.25">
      <c r="A759" s="8"/>
      <c r="B759" s="11"/>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ht="14.25" customHeight="1" x14ac:dyDescent="0.25">
      <c r="A760" s="8"/>
      <c r="B760" s="11"/>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ht="14.25" customHeight="1" x14ac:dyDescent="0.25">
      <c r="A761" s="8"/>
      <c r="B761" s="11"/>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ht="14.25" customHeight="1" x14ac:dyDescent="0.25">
      <c r="A762" s="8"/>
      <c r="B762" s="11"/>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ht="14.25" customHeight="1" x14ac:dyDescent="0.25">
      <c r="A763" s="8"/>
      <c r="B763" s="11"/>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ht="14.25" customHeight="1" x14ac:dyDescent="0.25">
      <c r="A764" s="8"/>
      <c r="B764" s="11"/>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ht="14.25" customHeight="1" x14ac:dyDescent="0.25">
      <c r="A765" s="8"/>
      <c r="B765" s="11"/>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ht="14.25" customHeight="1" x14ac:dyDescent="0.25">
      <c r="A766" s="8"/>
      <c r="B766" s="11"/>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ht="14.25" customHeight="1" x14ac:dyDescent="0.25">
      <c r="A767" s="8"/>
      <c r="B767" s="11"/>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ht="14.25" customHeight="1" x14ac:dyDescent="0.25">
      <c r="A768" s="8"/>
      <c r="B768" s="11"/>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ht="14.25" customHeight="1" x14ac:dyDescent="0.25">
      <c r="A769" s="8"/>
      <c r="B769" s="11"/>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ht="14.25" customHeight="1" x14ac:dyDescent="0.25">
      <c r="A770" s="8"/>
      <c r="B770" s="11"/>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ht="14.25" customHeight="1" x14ac:dyDescent="0.25">
      <c r="A771" s="8"/>
      <c r="B771" s="11"/>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ht="14.25" customHeight="1" x14ac:dyDescent="0.25">
      <c r="A772" s="8"/>
      <c r="B772" s="11"/>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ht="14.25" customHeight="1" x14ac:dyDescent="0.25">
      <c r="A773" s="8"/>
      <c r="B773" s="11"/>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ht="14.25" customHeight="1" x14ac:dyDescent="0.25">
      <c r="A774" s="8"/>
      <c r="B774" s="11"/>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ht="14.25" customHeight="1" x14ac:dyDescent="0.25">
      <c r="A775" s="8"/>
      <c r="B775" s="11"/>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ht="14.25" customHeight="1" x14ac:dyDescent="0.25">
      <c r="A776" s="8"/>
      <c r="B776" s="11"/>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ht="14.25" customHeight="1" x14ac:dyDescent="0.25">
      <c r="A777" s="8"/>
      <c r="B777" s="11"/>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ht="14.25" customHeight="1" x14ac:dyDescent="0.25">
      <c r="A778" s="8"/>
      <c r="B778" s="11"/>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ht="14.25" customHeight="1" x14ac:dyDescent="0.25">
      <c r="A779" s="8"/>
      <c r="B779" s="11"/>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ht="14.25" customHeight="1" x14ac:dyDescent="0.25">
      <c r="A780" s="8"/>
      <c r="B780" s="11"/>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ht="14.25" customHeight="1" x14ac:dyDescent="0.25">
      <c r="A781" s="8"/>
      <c r="B781" s="11"/>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ht="14.25" customHeight="1" x14ac:dyDescent="0.25">
      <c r="A782" s="8"/>
      <c r="B782" s="11"/>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ht="14.25" customHeight="1" x14ac:dyDescent="0.25">
      <c r="A783" s="8"/>
      <c r="B783" s="11"/>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ht="14.25" customHeight="1" x14ac:dyDescent="0.25">
      <c r="A784" s="8"/>
      <c r="B784" s="11"/>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ht="14.25" customHeight="1" x14ac:dyDescent="0.25">
      <c r="A785" s="8"/>
      <c r="B785" s="11"/>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ht="14.25" customHeight="1" x14ac:dyDescent="0.25">
      <c r="A786" s="8"/>
      <c r="B786" s="11"/>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ht="14.25" customHeight="1" x14ac:dyDescent="0.25">
      <c r="A787" s="8"/>
      <c r="B787" s="11"/>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ht="14.25" customHeight="1" x14ac:dyDescent="0.25">
      <c r="A788" s="8"/>
      <c r="B788" s="11"/>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ht="14.25" customHeight="1" x14ac:dyDescent="0.25">
      <c r="A789" s="8"/>
      <c r="B789" s="11"/>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ht="14.25" customHeight="1" x14ac:dyDescent="0.25">
      <c r="A790" s="8"/>
      <c r="B790" s="11"/>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ht="14.25" customHeight="1" x14ac:dyDescent="0.25">
      <c r="A791" s="8"/>
      <c r="B791" s="11"/>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ht="14.25" customHeight="1" x14ac:dyDescent="0.25">
      <c r="A792" s="8"/>
      <c r="B792" s="11"/>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ht="14.25" customHeight="1" x14ac:dyDescent="0.25">
      <c r="A793" s="8"/>
      <c r="B793" s="11"/>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ht="14.25" customHeight="1" x14ac:dyDescent="0.25">
      <c r="A794" s="8"/>
      <c r="B794" s="11"/>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ht="14.25" customHeight="1" x14ac:dyDescent="0.25">
      <c r="A795" s="8"/>
      <c r="B795" s="11"/>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ht="14.25" customHeight="1" x14ac:dyDescent="0.25">
      <c r="A796" s="8"/>
      <c r="B796" s="11"/>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ht="14.25" customHeight="1" x14ac:dyDescent="0.25">
      <c r="A797" s="8"/>
      <c r="B797" s="11"/>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ht="14.25" customHeight="1" x14ac:dyDescent="0.25">
      <c r="A798" s="8"/>
      <c r="B798" s="11"/>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ht="14.25" customHeight="1" x14ac:dyDescent="0.25">
      <c r="A799" s="8"/>
      <c r="B799" s="11"/>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ht="14.25" customHeight="1" x14ac:dyDescent="0.25">
      <c r="A800" s="8"/>
      <c r="B800" s="11"/>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ht="14.25" customHeight="1" x14ac:dyDescent="0.25">
      <c r="A801" s="8"/>
      <c r="B801" s="11"/>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ht="14.25" customHeight="1" x14ac:dyDescent="0.25">
      <c r="A802" s="8"/>
      <c r="B802" s="11"/>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ht="14.25" customHeight="1" x14ac:dyDescent="0.25">
      <c r="A803" s="8"/>
      <c r="B803" s="11"/>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ht="14.25" customHeight="1" x14ac:dyDescent="0.25">
      <c r="A804" s="8"/>
      <c r="B804" s="11"/>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ht="14.25" customHeight="1" x14ac:dyDescent="0.25">
      <c r="A805" s="8"/>
      <c r="B805" s="11"/>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ht="14.25" customHeight="1" x14ac:dyDescent="0.25">
      <c r="A806" s="8"/>
      <c r="B806" s="11"/>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ht="14.25" customHeight="1" x14ac:dyDescent="0.25">
      <c r="A807" s="8"/>
      <c r="B807" s="11"/>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ht="14.25" customHeight="1" x14ac:dyDescent="0.25">
      <c r="A808" s="8"/>
      <c r="B808" s="11"/>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ht="14.25" customHeight="1" x14ac:dyDescent="0.25">
      <c r="A809" s="8"/>
      <c r="B809" s="11"/>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ht="14.25" customHeight="1" x14ac:dyDescent="0.25">
      <c r="A810" s="8"/>
      <c r="B810" s="11"/>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ht="14.25" customHeight="1" x14ac:dyDescent="0.25">
      <c r="A811" s="8"/>
      <c r="B811" s="11"/>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ht="14.25" customHeight="1" x14ac:dyDescent="0.25">
      <c r="A812" s="8"/>
      <c r="B812" s="11"/>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ht="14.25" customHeight="1" x14ac:dyDescent="0.25">
      <c r="A813" s="8"/>
      <c r="B813" s="11"/>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ht="14.25" customHeight="1" x14ac:dyDescent="0.25">
      <c r="A814" s="8"/>
      <c r="B814" s="11"/>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ht="14.25" customHeight="1" x14ac:dyDescent="0.25">
      <c r="A815" s="8"/>
      <c r="B815" s="11"/>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ht="14.25" customHeight="1" x14ac:dyDescent="0.25">
      <c r="A816" s="8"/>
      <c r="B816" s="11"/>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ht="14.25" customHeight="1" x14ac:dyDescent="0.25">
      <c r="A817" s="8"/>
      <c r="B817" s="11"/>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ht="14.25" customHeight="1" x14ac:dyDescent="0.25">
      <c r="A818" s="8"/>
      <c r="B818" s="11"/>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ht="14.25" customHeight="1" x14ac:dyDescent="0.25">
      <c r="A819" s="8"/>
      <c r="B819" s="11"/>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ht="14.25" customHeight="1" x14ac:dyDescent="0.25">
      <c r="A820" s="8"/>
      <c r="B820" s="11"/>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ht="14.25" customHeight="1" x14ac:dyDescent="0.25">
      <c r="A821" s="8"/>
      <c r="B821" s="11"/>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ht="14.25" customHeight="1" x14ac:dyDescent="0.25">
      <c r="A822" s="8"/>
      <c r="B822" s="11"/>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ht="14.25" customHeight="1" x14ac:dyDescent="0.25">
      <c r="A823" s="8"/>
      <c r="B823" s="11"/>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ht="14.25" customHeight="1" x14ac:dyDescent="0.25">
      <c r="A824" s="8"/>
      <c r="B824" s="11"/>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ht="14.25" customHeight="1" x14ac:dyDescent="0.25">
      <c r="A825" s="8"/>
      <c r="B825" s="11"/>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ht="14.25" customHeight="1" x14ac:dyDescent="0.25">
      <c r="A826" s="8"/>
      <c r="B826" s="11"/>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ht="14.25" customHeight="1" x14ac:dyDescent="0.25">
      <c r="A827" s="8"/>
      <c r="B827" s="11"/>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ht="14.25" customHeight="1" x14ac:dyDescent="0.25">
      <c r="A828" s="8"/>
      <c r="B828" s="11"/>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ht="14.25" customHeight="1" x14ac:dyDescent="0.25">
      <c r="A829" s="8"/>
      <c r="B829" s="11"/>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ht="14.25" customHeight="1" x14ac:dyDescent="0.25">
      <c r="A830" s="8"/>
      <c r="B830" s="11"/>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ht="14.25" customHeight="1" x14ac:dyDescent="0.25">
      <c r="A831" s="8"/>
      <c r="B831" s="11"/>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ht="14.25" customHeight="1" x14ac:dyDescent="0.25">
      <c r="A832" s="8"/>
      <c r="B832" s="11"/>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ht="14.25" customHeight="1" x14ac:dyDescent="0.25">
      <c r="A833" s="8"/>
      <c r="B833" s="11"/>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ht="14.25" customHeight="1" x14ac:dyDescent="0.25">
      <c r="A834" s="8"/>
      <c r="B834" s="11"/>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ht="14.25" customHeight="1" x14ac:dyDescent="0.25">
      <c r="A835" s="8"/>
      <c r="B835" s="11"/>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ht="14.25" customHeight="1" x14ac:dyDescent="0.25">
      <c r="A836" s="8"/>
      <c r="B836" s="11"/>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ht="14.25" customHeight="1" x14ac:dyDescent="0.25">
      <c r="A837" s="8"/>
      <c r="B837" s="11"/>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ht="14.25" customHeight="1" x14ac:dyDescent="0.25">
      <c r="A838" s="8"/>
      <c r="B838" s="11"/>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ht="14.25" customHeight="1" x14ac:dyDescent="0.25">
      <c r="A839" s="8"/>
      <c r="B839" s="11"/>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ht="14.25" customHeight="1" x14ac:dyDescent="0.25">
      <c r="A840" s="8"/>
      <c r="B840" s="11"/>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ht="14.25" customHeight="1" x14ac:dyDescent="0.25">
      <c r="A841" s="8"/>
      <c r="B841" s="11"/>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ht="14.25" customHeight="1" x14ac:dyDescent="0.25">
      <c r="A842" s="8"/>
      <c r="B842" s="11"/>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ht="14.25" customHeight="1" x14ac:dyDescent="0.25">
      <c r="A843" s="8"/>
      <c r="B843" s="11"/>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ht="14.25" customHeight="1" x14ac:dyDescent="0.25">
      <c r="A844" s="8"/>
      <c r="B844" s="11"/>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ht="14.25" customHeight="1" x14ac:dyDescent="0.25">
      <c r="A845" s="8"/>
      <c r="B845" s="11"/>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ht="14.25" customHeight="1" x14ac:dyDescent="0.25">
      <c r="A846" s="8"/>
      <c r="B846" s="11"/>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ht="14.25" customHeight="1" x14ac:dyDescent="0.25">
      <c r="A847" s="8"/>
      <c r="B847" s="11"/>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ht="14.25" customHeight="1" x14ac:dyDescent="0.25">
      <c r="A848" s="8"/>
      <c r="B848" s="11"/>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ht="14.25" customHeight="1" x14ac:dyDescent="0.25">
      <c r="A849" s="8"/>
      <c r="B849" s="11"/>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ht="14.25" customHeight="1" x14ac:dyDescent="0.25">
      <c r="A850" s="8"/>
      <c r="B850" s="11"/>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ht="14.25" customHeight="1" x14ac:dyDescent="0.25">
      <c r="A851" s="8"/>
      <c r="B851" s="11"/>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ht="14.25" customHeight="1" x14ac:dyDescent="0.25">
      <c r="A852" s="8"/>
      <c r="B852" s="11"/>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ht="14.25" customHeight="1" x14ac:dyDescent="0.25">
      <c r="A853" s="8"/>
      <c r="B853" s="11"/>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ht="14.25" customHeight="1" x14ac:dyDescent="0.25">
      <c r="A854" s="8"/>
      <c r="B854" s="11"/>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ht="14.25" customHeight="1" x14ac:dyDescent="0.25">
      <c r="A855" s="8"/>
      <c r="B855" s="11"/>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ht="14.25" customHeight="1" x14ac:dyDescent="0.25">
      <c r="A856" s="8"/>
      <c r="B856" s="11"/>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ht="14.25" customHeight="1" x14ac:dyDescent="0.25">
      <c r="A857" s="8"/>
      <c r="B857" s="11"/>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ht="14.25" customHeight="1" x14ac:dyDescent="0.25">
      <c r="A858" s="8"/>
      <c r="B858" s="11"/>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ht="14.25" customHeight="1" x14ac:dyDescent="0.25">
      <c r="A859" s="8"/>
      <c r="B859" s="11"/>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ht="14.25" customHeight="1" x14ac:dyDescent="0.25">
      <c r="A860" s="8"/>
      <c r="B860" s="11"/>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ht="14.25" customHeight="1" x14ac:dyDescent="0.25">
      <c r="A861" s="8"/>
      <c r="B861" s="11"/>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ht="14.25" customHeight="1" x14ac:dyDescent="0.25">
      <c r="A862" s="8"/>
      <c r="B862" s="11"/>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ht="14.25" customHeight="1" x14ac:dyDescent="0.25">
      <c r="A863" s="8"/>
      <c r="B863" s="11"/>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ht="14.25" customHeight="1" x14ac:dyDescent="0.25">
      <c r="A864" s="8"/>
      <c r="B864" s="11"/>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ht="14.25" customHeight="1" x14ac:dyDescent="0.25">
      <c r="A865" s="8"/>
      <c r="B865" s="11"/>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ht="14.25" customHeight="1" x14ac:dyDescent="0.25">
      <c r="A866" s="8"/>
      <c r="B866" s="11"/>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ht="14.25" customHeight="1" x14ac:dyDescent="0.25">
      <c r="A867" s="8"/>
      <c r="B867" s="11"/>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ht="14.25" customHeight="1" x14ac:dyDescent="0.25">
      <c r="A868" s="8"/>
      <c r="B868" s="11"/>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ht="14.25" customHeight="1" x14ac:dyDescent="0.25">
      <c r="A869" s="8"/>
      <c r="B869" s="11"/>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ht="14.25" customHeight="1" x14ac:dyDescent="0.25">
      <c r="A870" s="8"/>
      <c r="B870" s="11"/>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ht="14.25" customHeight="1" x14ac:dyDescent="0.25">
      <c r="A871" s="8"/>
      <c r="B871" s="11"/>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ht="14.25" customHeight="1" x14ac:dyDescent="0.25">
      <c r="A872" s="8"/>
      <c r="B872" s="11"/>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ht="14.25" customHeight="1" x14ac:dyDescent="0.25">
      <c r="A873" s="8"/>
      <c r="B873" s="11"/>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ht="14.25" customHeight="1" x14ac:dyDescent="0.25">
      <c r="A874" s="8"/>
      <c r="B874" s="11"/>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ht="14.25" customHeight="1" x14ac:dyDescent="0.25">
      <c r="A875" s="8"/>
      <c r="B875" s="11"/>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ht="14.25" customHeight="1" x14ac:dyDescent="0.25">
      <c r="A876" s="8"/>
      <c r="B876" s="11"/>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ht="14.25" customHeight="1" x14ac:dyDescent="0.25">
      <c r="A877" s="8"/>
      <c r="B877" s="11"/>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ht="14.25" customHeight="1" x14ac:dyDescent="0.25">
      <c r="A878" s="8"/>
      <c r="B878" s="11"/>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ht="14.25" customHeight="1" x14ac:dyDescent="0.25">
      <c r="A879" s="8"/>
      <c r="B879" s="11"/>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ht="14.25" customHeight="1" x14ac:dyDescent="0.25">
      <c r="A880" s="8"/>
      <c r="B880" s="11"/>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ht="14.25" customHeight="1" x14ac:dyDescent="0.25">
      <c r="A881" s="8"/>
      <c r="B881" s="11"/>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ht="14.25" customHeight="1" x14ac:dyDescent="0.25">
      <c r="A882" s="8"/>
      <c r="B882" s="11"/>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ht="14.25" customHeight="1" x14ac:dyDescent="0.25">
      <c r="A883" s="8"/>
      <c r="B883" s="11"/>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ht="14.25" customHeight="1" x14ac:dyDescent="0.25">
      <c r="A884" s="8"/>
      <c r="B884" s="11"/>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ht="14.25" customHeight="1" x14ac:dyDescent="0.25">
      <c r="A885" s="8"/>
      <c r="B885" s="11"/>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row>
    <row r="886" spans="1:39" ht="14.25" customHeight="1" x14ac:dyDescent="0.25">
      <c r="A886" s="8"/>
      <c r="B886" s="11"/>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row>
    <row r="887" spans="1:39" ht="14.25" customHeight="1" x14ac:dyDescent="0.25">
      <c r="A887" s="8"/>
      <c r="B887" s="11"/>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ht="14.25" customHeight="1" x14ac:dyDescent="0.25">
      <c r="A888" s="8"/>
      <c r="B888" s="11"/>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ht="14.25" customHeight="1" x14ac:dyDescent="0.25">
      <c r="A889" s="8"/>
      <c r="B889" s="11"/>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ht="14.25" customHeight="1" x14ac:dyDescent="0.25">
      <c r="A890" s="8"/>
      <c r="B890" s="11"/>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ht="14.25" customHeight="1" x14ac:dyDescent="0.25">
      <c r="A891" s="8"/>
      <c r="B891" s="11"/>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ht="14.25" customHeight="1" x14ac:dyDescent="0.25">
      <c r="A892" s="8"/>
      <c r="B892" s="11"/>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ht="14.25" customHeight="1" x14ac:dyDescent="0.25">
      <c r="A893" s="8"/>
      <c r="B893" s="11"/>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ht="14.25" customHeight="1" x14ac:dyDescent="0.25">
      <c r="A894" s="8"/>
      <c r="B894" s="11"/>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ht="14.25" customHeight="1" x14ac:dyDescent="0.25">
      <c r="A895" s="8"/>
      <c r="B895" s="11"/>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ht="14.25" customHeight="1" x14ac:dyDescent="0.25">
      <c r="A896" s="8"/>
      <c r="B896" s="11"/>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ht="14.25" customHeight="1" x14ac:dyDescent="0.25">
      <c r="A897" s="8"/>
      <c r="B897" s="11"/>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ht="14.25" customHeight="1" x14ac:dyDescent="0.25">
      <c r="A898" s="8"/>
      <c r="B898" s="11"/>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ht="14.25" customHeight="1" x14ac:dyDescent="0.25">
      <c r="A899" s="8"/>
      <c r="B899" s="11"/>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ht="14.25" customHeight="1" x14ac:dyDescent="0.25">
      <c r="A900" s="8"/>
      <c r="B900" s="11"/>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ht="14.25" customHeight="1" x14ac:dyDescent="0.25">
      <c r="A901" s="8"/>
      <c r="B901" s="11"/>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ht="14.25" customHeight="1" x14ac:dyDescent="0.25">
      <c r="A902" s="8"/>
      <c r="B902" s="11"/>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ht="14.25" customHeight="1" x14ac:dyDescent="0.25">
      <c r="A903" s="8"/>
      <c r="B903" s="11"/>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ht="14.25" customHeight="1" x14ac:dyDescent="0.25">
      <c r="A904" s="8"/>
      <c r="B904" s="11"/>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ht="14.25" customHeight="1" x14ac:dyDescent="0.25">
      <c r="A905" s="8"/>
      <c r="B905" s="11"/>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ht="14.25" customHeight="1" x14ac:dyDescent="0.25">
      <c r="A906" s="8"/>
      <c r="B906" s="11"/>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ht="14.25" customHeight="1" x14ac:dyDescent="0.25">
      <c r="A907" s="8"/>
      <c r="B907" s="11"/>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ht="14.25" customHeight="1" x14ac:dyDescent="0.25">
      <c r="A908" s="8"/>
      <c r="B908" s="11"/>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ht="14.25" customHeight="1" x14ac:dyDescent="0.25">
      <c r="A909" s="8"/>
      <c r="B909" s="11"/>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ht="14.25" customHeight="1" x14ac:dyDescent="0.25">
      <c r="A910" s="8"/>
      <c r="B910" s="11"/>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ht="14.25" customHeight="1" x14ac:dyDescent="0.25">
      <c r="A911" s="8"/>
      <c r="B911" s="11"/>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ht="14.25" customHeight="1" x14ac:dyDescent="0.25">
      <c r="A912" s="8"/>
      <c r="B912" s="11"/>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ht="14.25" customHeight="1" x14ac:dyDescent="0.25">
      <c r="A913" s="8"/>
      <c r="B913" s="11"/>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ht="14.25" customHeight="1" x14ac:dyDescent="0.25">
      <c r="A914" s="8"/>
      <c r="B914" s="11"/>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ht="14.25" customHeight="1" x14ac:dyDescent="0.25">
      <c r="A915" s="8"/>
      <c r="B915" s="11"/>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ht="14.25" customHeight="1" x14ac:dyDescent="0.25">
      <c r="A916" s="8"/>
      <c r="B916" s="11"/>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ht="14.25" customHeight="1" x14ac:dyDescent="0.25">
      <c r="A917" s="8"/>
      <c r="B917" s="11"/>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ht="14.25" customHeight="1" x14ac:dyDescent="0.25">
      <c r="A918" s="8"/>
      <c r="B918" s="11"/>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ht="14.25" customHeight="1" x14ac:dyDescent="0.25">
      <c r="A919" s="8"/>
      <c r="B919" s="11"/>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ht="14.25" customHeight="1" x14ac:dyDescent="0.25">
      <c r="A920" s="8"/>
      <c r="B920" s="11"/>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ht="14.25" customHeight="1" x14ac:dyDescent="0.25">
      <c r="A921" s="8"/>
      <c r="B921" s="11"/>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ht="14.25" customHeight="1" x14ac:dyDescent="0.25">
      <c r="A922" s="8"/>
      <c r="B922" s="11"/>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ht="14.25" customHeight="1" x14ac:dyDescent="0.25">
      <c r="A923" s="8"/>
      <c r="B923" s="11"/>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ht="14.25" customHeight="1" x14ac:dyDescent="0.25">
      <c r="A924" s="8"/>
      <c r="B924" s="11"/>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ht="14.25" customHeight="1" x14ac:dyDescent="0.25">
      <c r="A925" s="8"/>
      <c r="B925" s="11"/>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ht="14.25" customHeight="1" x14ac:dyDescent="0.25">
      <c r="A926" s="8"/>
      <c r="B926" s="11"/>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ht="14.25" customHeight="1" x14ac:dyDescent="0.25">
      <c r="A927" s="8"/>
      <c r="B927" s="11"/>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ht="14.25" customHeight="1" x14ac:dyDescent="0.25">
      <c r="A928" s="8"/>
      <c r="B928" s="11"/>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ht="14.25" customHeight="1" x14ac:dyDescent="0.25">
      <c r="A929" s="8"/>
      <c r="B929" s="11"/>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ht="14.25" customHeight="1" x14ac:dyDescent="0.25">
      <c r="A930" s="8"/>
      <c r="B930" s="11"/>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ht="14.25" customHeight="1" x14ac:dyDescent="0.25">
      <c r="A931" s="8"/>
      <c r="B931" s="11"/>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ht="14.25" customHeight="1" x14ac:dyDescent="0.25">
      <c r="A932" s="8"/>
      <c r="B932" s="11"/>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ht="14.25" customHeight="1" x14ac:dyDescent="0.25">
      <c r="A933" s="8"/>
      <c r="B933" s="11"/>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ht="14.25" customHeight="1" x14ac:dyDescent="0.25">
      <c r="A934" s="8"/>
      <c r="B934" s="11"/>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ht="14.25" customHeight="1" x14ac:dyDescent="0.25">
      <c r="A935" s="8"/>
      <c r="B935" s="11"/>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ht="14.25" customHeight="1" x14ac:dyDescent="0.25">
      <c r="A936" s="8"/>
      <c r="B936" s="11"/>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ht="14.25" customHeight="1" x14ac:dyDescent="0.25">
      <c r="A937" s="8"/>
      <c r="B937" s="11"/>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ht="14.25" customHeight="1" x14ac:dyDescent="0.25">
      <c r="A938" s="8"/>
      <c r="B938" s="11"/>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ht="14.25" customHeight="1" x14ac:dyDescent="0.25">
      <c r="A939" s="8"/>
      <c r="B939" s="11"/>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ht="14.25" customHeight="1" x14ac:dyDescent="0.25">
      <c r="A940" s="8"/>
      <c r="B940" s="11"/>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ht="14.25" customHeight="1" x14ac:dyDescent="0.25">
      <c r="A941" s="8"/>
      <c r="B941" s="11"/>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ht="14.25" customHeight="1" x14ac:dyDescent="0.25">
      <c r="A942" s="8"/>
      <c r="B942" s="11"/>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ht="14.25" customHeight="1" x14ac:dyDescent="0.25">
      <c r="A943" s="8"/>
      <c r="B943" s="11"/>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ht="14.25" customHeight="1" x14ac:dyDescent="0.25">
      <c r="A944" s="8"/>
      <c r="B944" s="11"/>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ht="14.25" customHeight="1" x14ac:dyDescent="0.25">
      <c r="A945" s="8"/>
      <c r="B945" s="11"/>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ht="14.25" customHeight="1" x14ac:dyDescent="0.25">
      <c r="A946" s="8"/>
      <c r="B946" s="11"/>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ht="14.25" customHeight="1" x14ac:dyDescent="0.25">
      <c r="A947" s="8"/>
      <c r="B947" s="11"/>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ht="14.25" customHeight="1" x14ac:dyDescent="0.25">
      <c r="A948" s="8"/>
      <c r="B948" s="11"/>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ht="14.25" customHeight="1" x14ac:dyDescent="0.25">
      <c r="A949" s="8"/>
      <c r="B949" s="11"/>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ht="14.25" customHeight="1" x14ac:dyDescent="0.25">
      <c r="A950" s="8"/>
      <c r="B950" s="11"/>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ht="14.25" customHeight="1" x14ac:dyDescent="0.25">
      <c r="A951" s="8"/>
      <c r="B951" s="11"/>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ht="14.25" customHeight="1" x14ac:dyDescent="0.25">
      <c r="A952" s="8"/>
      <c r="B952" s="11"/>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ht="14.25" customHeight="1" x14ac:dyDescent="0.25">
      <c r="A953" s="8"/>
      <c r="B953" s="11"/>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ht="14.25" customHeight="1" x14ac:dyDescent="0.25">
      <c r="A954" s="8"/>
      <c r="B954" s="11"/>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ht="14.25" customHeight="1" x14ac:dyDescent="0.25">
      <c r="A955" s="8"/>
      <c r="B955" s="11"/>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ht="14.25" customHeight="1" x14ac:dyDescent="0.25">
      <c r="A956" s="8"/>
      <c r="B956" s="11"/>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ht="14.25" customHeight="1" x14ac:dyDescent="0.25">
      <c r="A957" s="8"/>
      <c r="B957" s="11"/>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ht="14.25" customHeight="1" x14ac:dyDescent="0.25">
      <c r="A958" s="8"/>
      <c r="B958" s="11"/>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ht="14.25" customHeight="1" x14ac:dyDescent="0.25">
      <c r="A959" s="8"/>
      <c r="B959" s="11"/>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ht="14.25" customHeight="1" x14ac:dyDescent="0.25">
      <c r="A960" s="8"/>
      <c r="B960" s="11"/>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ht="14.25" customHeight="1" x14ac:dyDescent="0.25">
      <c r="A961" s="8"/>
      <c r="B961" s="11"/>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ht="14.25" customHeight="1" x14ac:dyDescent="0.25">
      <c r="A962" s="8"/>
      <c r="B962" s="11"/>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ht="14.25" customHeight="1" x14ac:dyDescent="0.25">
      <c r="A963" s="8"/>
      <c r="B963" s="11"/>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ht="14.25" customHeight="1" x14ac:dyDescent="0.25">
      <c r="A964" s="8"/>
      <c r="B964" s="11"/>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ht="14.25" customHeight="1" x14ac:dyDescent="0.25">
      <c r="A965" s="8"/>
      <c r="B965" s="11"/>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ht="14.25" customHeight="1" x14ac:dyDescent="0.25">
      <c r="A966" s="8"/>
      <c r="B966" s="11"/>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ht="14.25" customHeight="1" x14ac:dyDescent="0.25">
      <c r="A967" s="8"/>
      <c r="B967" s="11"/>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ht="14.25" customHeight="1" x14ac:dyDescent="0.25">
      <c r="A968" s="8"/>
      <c r="B968" s="11"/>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ht="14.25" customHeight="1" x14ac:dyDescent="0.25">
      <c r="A969" s="8"/>
      <c r="B969" s="11"/>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ht="14.25" customHeight="1" x14ac:dyDescent="0.25">
      <c r="A970" s="8"/>
      <c r="B970" s="11"/>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ht="14.25" customHeight="1" x14ac:dyDescent="0.25">
      <c r="A971" s="8"/>
      <c r="B971" s="11"/>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ht="14.25" customHeight="1" x14ac:dyDescent="0.25">
      <c r="A972" s="8"/>
      <c r="B972" s="11"/>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ht="14.25" customHeight="1" x14ac:dyDescent="0.25">
      <c r="A973" s="8"/>
      <c r="B973" s="11"/>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ht="14.25" customHeight="1" x14ac:dyDescent="0.25">
      <c r="A974" s="8"/>
      <c r="B974" s="11"/>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ht="14.25" customHeight="1" x14ac:dyDescent="0.25">
      <c r="A975" s="8"/>
      <c r="B975" s="11"/>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ht="14.25" customHeight="1" x14ac:dyDescent="0.25">
      <c r="A976" s="8"/>
      <c r="B976" s="11"/>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ht="14.25" customHeight="1" x14ac:dyDescent="0.25">
      <c r="A977" s="8"/>
      <c r="B977" s="11"/>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ht="14.25" customHeight="1" x14ac:dyDescent="0.25">
      <c r="A978" s="8"/>
      <c r="B978" s="11"/>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ht="14.25" customHeight="1" x14ac:dyDescent="0.25">
      <c r="A979" s="8"/>
      <c r="B979" s="11"/>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ht="14.25" customHeight="1" x14ac:dyDescent="0.25">
      <c r="A980" s="8"/>
      <c r="B980" s="11"/>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ht="14.25" customHeight="1" x14ac:dyDescent="0.25">
      <c r="A981" s="8"/>
      <c r="B981" s="11"/>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ht="14.25" customHeight="1" x14ac:dyDescent="0.25">
      <c r="A982" s="8"/>
      <c r="B982" s="11"/>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ht="14.25" customHeight="1" x14ac:dyDescent="0.25">
      <c r="A983" s="8"/>
      <c r="B983" s="11"/>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ht="14.25" customHeight="1" x14ac:dyDescent="0.25">
      <c r="A984" s="8"/>
      <c r="B984" s="11"/>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ht="14.25" customHeight="1" x14ac:dyDescent="0.25">
      <c r="A985" s="8"/>
      <c r="B985" s="11"/>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ht="14.25" customHeight="1" x14ac:dyDescent="0.25">
      <c r="A986" s="8"/>
      <c r="B986" s="11"/>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ht="14.25" customHeight="1" x14ac:dyDescent="0.25">
      <c r="A987" s="8"/>
      <c r="B987" s="11"/>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ht="14.25" customHeight="1" x14ac:dyDescent="0.25">
      <c r="A988" s="8"/>
      <c r="B988" s="11"/>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ht="14.25" customHeight="1" x14ac:dyDescent="0.25">
      <c r="A989" s="8"/>
      <c r="B989" s="11"/>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ht="14.25" customHeight="1" x14ac:dyDescent="0.25">
      <c r="A990" s="8"/>
      <c r="B990" s="11"/>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ht="14.25" customHeight="1" x14ac:dyDescent="0.25">
      <c r="A991" s="8"/>
      <c r="B991" s="11"/>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ht="14.25" customHeight="1" x14ac:dyDescent="0.25">
      <c r="A992" s="8"/>
      <c r="B992" s="11"/>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ht="14.25" customHeight="1" x14ac:dyDescent="0.25">
      <c r="A993" s="8"/>
      <c r="B993" s="11"/>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ht="14.25" customHeight="1" x14ac:dyDescent="0.25">
      <c r="A994" s="8"/>
      <c r="B994" s="11"/>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sheetData>
  <mergeCells count="162">
    <mergeCell ref="B21:C21"/>
    <mergeCell ref="B22:C22"/>
    <mergeCell ref="B23:C23"/>
    <mergeCell ref="AI16:AI17"/>
    <mergeCell ref="AJ16:AJ17"/>
    <mergeCell ref="AK16:AK17"/>
    <mergeCell ref="AL16:AL17"/>
    <mergeCell ref="AM16:AM17"/>
    <mergeCell ref="M18:M19"/>
    <mergeCell ref="AB18:AB19"/>
    <mergeCell ref="AC18:AC19"/>
    <mergeCell ref="AF18:AF19"/>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D12:AD13"/>
    <mergeCell ref="AE12:AE13"/>
    <mergeCell ref="AF12:AF13"/>
    <mergeCell ref="AG12:AG13"/>
    <mergeCell ref="AH12:AH13"/>
    <mergeCell ref="AI12:AI13"/>
    <mergeCell ref="AJ12:AJ13"/>
    <mergeCell ref="AK12:AK13"/>
    <mergeCell ref="AL12:AL13"/>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W8:X9"/>
    <mergeCell ref="Y8:Z9"/>
    <mergeCell ref="AA8:AA9"/>
    <mergeCell ref="AB8:AB9"/>
    <mergeCell ref="AC8:AC9"/>
    <mergeCell ref="AD8:AD9"/>
    <mergeCell ref="AE8:AE9"/>
    <mergeCell ref="AF8:AF9"/>
    <mergeCell ref="AG8:AG9"/>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C4:AM4"/>
    <mergeCell ref="A5:AM5"/>
    <mergeCell ref="A1:D3"/>
    <mergeCell ref="E1:AE1"/>
    <mergeCell ref="AF1:AI1"/>
    <mergeCell ref="AJ1:AM1"/>
    <mergeCell ref="E2:AE2"/>
    <mergeCell ref="AF2:AI2"/>
    <mergeCell ref="AJ2:AM2"/>
    <mergeCell ref="E3:AE3"/>
    <mergeCell ref="AF3:AI3"/>
    <mergeCell ref="AJ3:AM3"/>
  </mergeCells>
  <conditionalFormatting sqref="J10 J12 J14 J16">
    <cfRule type="cellIs" priority="6" operator="equal">
      <formula>"Muy Baja 20%"</formula>
    </cfRule>
    <cfRule type="containsText" priority="7" operator="containsText" text="Muy Baja 20%">
      <formula>NOT(ISERROR(SEARCH("Muy Baja 20%",J10)))</formula>
    </cfRule>
  </conditionalFormatting>
  <conditionalFormatting sqref="L10 L12 L14 L16">
    <cfRule type="cellIs" priority="8" operator="equal">
      <formula>"Muy Baja 20%"</formula>
    </cfRule>
    <cfRule type="containsText" priority="9" operator="containsText" text="Muy Baja 20%">
      <formula>NOT(ISERROR(SEARCH("Muy Baja 20%",L10)))</formula>
    </cfRule>
  </conditionalFormatting>
  <conditionalFormatting sqref="M10:M19 AF10:AF19">
    <cfRule type="expression" dxfId="39" priority="2">
      <formula>NOT(ISERROR(SEARCH(("Extremo"),(M10))))</formula>
    </cfRule>
    <cfRule type="expression" dxfId="38" priority="3">
      <formula>NOT(ISERROR(SEARCH(("Alto"),(M10))))</formula>
    </cfRule>
    <cfRule type="expression" dxfId="37" priority="4">
      <formula>NOT(ISERROR(SEARCH(("Moderado"),(M10))))</formula>
    </cfRule>
    <cfRule type="expression" dxfId="36" priority="5">
      <formula>NOT(ISERROR(SEARCH(("Bajo"),(M10))))</formula>
    </cfRule>
  </conditionalFormatting>
  <conditionalFormatting sqref="R10:R17">
    <cfRule type="cellIs" priority="10" operator="equal">
      <formula>"Muy Baja 20%"</formula>
    </cfRule>
    <cfRule type="containsText" priority="11" operator="containsText" text="Muy Baja 20%">
      <formula>NOT(ISERROR(SEARCH("Muy Baja 20%",R10)))</formula>
    </cfRule>
  </conditionalFormatting>
  <conditionalFormatting sqref="X10:X17">
    <cfRule type="cellIs" priority="12" operator="equal">
      <formula>"Muy Baja 20%"</formula>
    </cfRule>
    <cfRule type="containsText" priority="13" operator="containsText" text="Muy Baja 20%">
      <formula>NOT(ISERROR(SEARCH("Muy Baja 20%",X10)))</formula>
    </cfRule>
  </conditionalFormatting>
  <conditionalFormatting sqref="Z10:AA17">
    <cfRule type="cellIs" priority="14" operator="equal">
      <formula>"Muy Baja 20%"</formula>
    </cfRule>
    <cfRule type="containsText" priority="15" operator="containsText" text="Muy Baja 20%">
      <formula>NOT(ISERROR(SEARCH("Muy Baja 20%",Z10)))</formula>
    </cfRule>
  </conditionalFormatting>
  <conditionalFormatting sqref="AD10:AE10 AD12:AE12 AD14:AE14 AD16:AE16">
    <cfRule type="cellIs" priority="16" operator="equal">
      <formula>"Muy Baja 20%"</formula>
    </cfRule>
    <cfRule type="containsText" priority="17" operator="containsText" text="Muy Baja 20%">
      <formula>NOT(ISERROR(SEARCH("Muy Baja 20%",AD10)))</formula>
    </cfRule>
  </conditionalFormatting>
  <dataValidations count="11">
    <dataValidation type="list" allowBlank="1" showErrorMessage="1" sqref="T10:T17" xr:uid="{00000000-0002-0000-0100-000000000000}">
      <formula1>"Continua,Aleatoria"</formula1>
      <formula2>0</formula2>
    </dataValidation>
    <dataValidation type="list" allowBlank="1" showErrorMessage="1" sqref="G10 G12" xr:uid="{00000000-0002-0000-0100-000001000000}">
      <formula1>"Ejecución y administración de procesos,Daños activos fijos,Fallas tecnológicas,Fraude Externo,Fraude Interno,Relaciones laborales,Usuarios,Productos y practicas organizacionales"</formula1>
      <formula2>0</formula2>
    </dataValidation>
    <dataValidation type="list" allowBlank="1" showErrorMessage="1" sqref="H10 H12 H14 H16" xr:uid="{00000000-0002-0000-0100-000002000000}">
      <formula1>"Máximo 2 por año,3 a 24 veces por año,24 a 500 veces por año,500 a 5000 veces por año,Más de 5000 veces por año"</formula1>
      <formula2>0</formula2>
    </dataValidation>
    <dataValidation type="list" allowBlank="1" showErrorMessage="1" sqref="Q10:Q17" xr:uid="{00000000-0002-0000-0100-000003000000}">
      <formula1>"Manual,Automático"</formula1>
      <formula2>0</formula2>
    </dataValidation>
    <dataValidation type="list" allowBlank="1" showErrorMessage="1" sqref="F10 F12" xr:uid="{00000000-0002-0000-0100-000004000000}">
      <formula1>"Gestión,Corrupción,Fiscal"</formula1>
      <formula2>0</formula2>
    </dataValidation>
    <dataValidation type="list" allowBlank="1" showErrorMessage="1" sqref="I10 I12 I14 I16" xr:uid="{00000000-0002-0000-0100-000005000000}">
      <formula1>"Muy baja,Baja,Media,Alta,Muy alta"</formula1>
      <formula2>0</formula2>
    </dataValidation>
    <dataValidation type="list" allowBlank="1" showErrorMessage="1" sqref="S10:S17" xr:uid="{00000000-0002-0000-0100-000006000000}">
      <formula1>"Documentado,Sin documentar"</formula1>
      <formula2>0</formula2>
    </dataValidation>
    <dataValidation type="list" allowBlank="1" showErrorMessage="1" sqref="P10:P17" xr:uid="{00000000-0002-0000-0100-000007000000}">
      <formula1>"Preventivo,Correctivo,Detectivo"</formula1>
      <formula2>0</formula2>
    </dataValidation>
    <dataValidation type="list" allowBlank="1" showErrorMessage="1" sqref="U10:U17" xr:uid="{00000000-0002-0000-0100-000008000000}">
      <formula1>"Con registro,Sin registro"</formula1>
      <formula2>0</formula2>
    </dataValidation>
    <dataValidation type="list" allowBlank="1" showErrorMessage="1" sqref="B10 B12 B14 B16" xr:uid="{00000000-0002-0000-0100-000009000000}">
      <formula1>"Reputacional,Económico,Reputacional,Económico"</formula1>
      <formula2>0</formula2>
    </dataValidation>
    <dataValidation type="list" allowBlank="1" showErrorMessage="1" sqref="K10 K12 K14 K16" xr:uid="{00000000-0002-0000-0100-00000A000000}">
      <formula1>"Leve,Menor,Moderado,Mayor,Catastrófico"</formula1>
      <formula2>0</formula2>
    </dataValidation>
  </dataValidations>
  <pageMargins left="0.7" right="0.7" top="0.75" bottom="0.75" header="0.511811023622047" footer="0.511811023622047"/>
  <pageSetup scale="11" orientation="portrait"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AM1000"/>
  <sheetViews>
    <sheetView showGridLines="0" zoomScale="40" zoomScaleNormal="40" workbookViewId="0">
      <selection sqref="A1:XFD3"/>
    </sheetView>
  </sheetViews>
  <sheetFormatPr baseColWidth="10" defaultColWidth="14.42578125" defaultRowHeight="15" customHeight="1" x14ac:dyDescent="0.25"/>
  <cols>
    <col min="1" max="1" width="12.5703125" customWidth="1"/>
    <col min="2" max="2" width="17.42578125" customWidth="1"/>
    <col min="3" max="3" width="22.42578125" customWidth="1"/>
    <col min="4" max="4" width="20.42578125" customWidth="1"/>
    <col min="5" max="5" width="19.85546875" customWidth="1"/>
    <col min="6" max="6" width="11.5703125" customWidth="1"/>
    <col min="7" max="7" width="14.85546875" customWidth="1"/>
    <col min="8" max="8" width="15.5703125" customWidth="1"/>
    <col min="9" max="9" width="11.5703125" customWidth="1"/>
    <col min="10" max="10" width="11.42578125" customWidth="1"/>
    <col min="11" max="11" width="10.5703125" customWidth="1"/>
    <col min="12" max="12" width="10.42578125" customWidth="1"/>
    <col min="13" max="13" width="12.5703125" customWidth="1"/>
    <col min="14" max="14" width="14.5703125" customWidth="1"/>
    <col min="15" max="15" width="22.5703125" customWidth="1"/>
    <col min="16" max="16" width="11.42578125" customWidth="1"/>
    <col min="18" max="18" width="11.5703125" customWidth="1"/>
    <col min="19" max="19" width="15" customWidth="1"/>
    <col min="20" max="20" width="11.42578125" customWidth="1"/>
    <col min="21" max="21" width="13.42578125" customWidth="1"/>
    <col min="22" max="22" width="16.42578125" customWidth="1"/>
    <col min="23" max="23" width="12.42578125" customWidth="1"/>
    <col min="24" max="24" width="7.42578125" customWidth="1"/>
    <col min="25" max="25" width="16.5703125" customWidth="1"/>
    <col min="26" max="26" width="8.5703125" customWidth="1"/>
    <col min="27" max="27" width="13.42578125" customWidth="1"/>
    <col min="28" max="28" width="11.5703125" customWidth="1"/>
    <col min="29" max="29" width="12.140625" customWidth="1"/>
    <col min="30" max="30" width="7.85546875" customWidth="1"/>
    <col min="31" max="31" width="7.5703125" customWidth="1"/>
    <col min="32" max="32" width="14.5703125" customWidth="1"/>
    <col min="33" max="33" width="11.5703125" customWidth="1"/>
    <col min="34" max="34" width="20.85546875" customWidth="1"/>
    <col min="35" max="35" width="16.140625" customWidth="1"/>
    <col min="36" max="36" width="22.140625" customWidth="1"/>
    <col min="37" max="38" width="19" customWidth="1"/>
    <col min="39" max="39" width="15.5703125" customWidth="1"/>
  </cols>
  <sheetData>
    <row r="1" spans="1:39"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39"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39"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4" spans="1:39" ht="24" customHeight="1" x14ac:dyDescent="0.25">
      <c r="A4" s="2" t="s">
        <v>111</v>
      </c>
      <c r="B4" s="2"/>
      <c r="C4" s="69" t="s">
        <v>141</v>
      </c>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row>
    <row r="5" spans="1:39" ht="24" customHeight="1" x14ac:dyDescent="0.25">
      <c r="A5" s="69" t="s">
        <v>142</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1:39" ht="24" customHeight="1" x14ac:dyDescent="0.25">
      <c r="A6" s="70" t="s">
        <v>3</v>
      </c>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row>
    <row r="7" spans="1:39" ht="32.25" customHeight="1" x14ac:dyDescent="0.25">
      <c r="A7" s="71" t="s">
        <v>4</v>
      </c>
      <c r="B7" s="71"/>
      <c r="C7" s="71"/>
      <c r="D7" s="71"/>
      <c r="E7" s="71"/>
      <c r="F7" s="71"/>
      <c r="G7" s="71"/>
      <c r="H7" s="71"/>
      <c r="I7" s="72" t="s">
        <v>5</v>
      </c>
      <c r="J7" s="72"/>
      <c r="K7" s="72"/>
      <c r="L7" s="72"/>
      <c r="M7" s="72"/>
      <c r="N7" s="73" t="s">
        <v>6</v>
      </c>
      <c r="O7" s="73"/>
      <c r="P7" s="73"/>
      <c r="Q7" s="73"/>
      <c r="R7" s="73"/>
      <c r="S7" s="73"/>
      <c r="T7" s="73"/>
      <c r="U7" s="73"/>
      <c r="V7" s="74" t="s">
        <v>7</v>
      </c>
      <c r="W7" s="74"/>
      <c r="X7" s="74"/>
      <c r="Y7" s="74"/>
      <c r="Z7" s="74"/>
      <c r="AA7" s="74"/>
      <c r="AB7" s="74"/>
      <c r="AC7" s="74"/>
      <c r="AD7" s="75" t="s">
        <v>8</v>
      </c>
      <c r="AE7" s="75"/>
      <c r="AF7" s="75"/>
      <c r="AG7" s="75"/>
      <c r="AH7" s="76" t="s">
        <v>9</v>
      </c>
      <c r="AI7" s="76"/>
      <c r="AJ7" s="76"/>
      <c r="AK7" s="76"/>
      <c r="AL7" s="76"/>
      <c r="AM7" s="76"/>
    </row>
    <row r="8" spans="1:39" ht="21" customHeight="1" x14ac:dyDescent="0.25">
      <c r="A8" s="77" t="s">
        <v>10</v>
      </c>
      <c r="B8" s="78" t="s">
        <v>11</v>
      </c>
      <c r="C8" s="78" t="s">
        <v>12</v>
      </c>
      <c r="D8" s="78" t="s">
        <v>13</v>
      </c>
      <c r="E8" s="78" t="s">
        <v>14</v>
      </c>
      <c r="F8" s="78" t="s">
        <v>15</v>
      </c>
      <c r="G8" s="78" t="s">
        <v>16</v>
      </c>
      <c r="H8" s="78" t="s">
        <v>17</v>
      </c>
      <c r="I8" s="79" t="s">
        <v>18</v>
      </c>
      <c r="J8" s="79" t="s">
        <v>19</v>
      </c>
      <c r="K8" s="79" t="s">
        <v>20</v>
      </c>
      <c r="L8" s="79" t="s">
        <v>19</v>
      </c>
      <c r="M8" s="79" t="s">
        <v>21</v>
      </c>
      <c r="N8" s="80" t="s">
        <v>22</v>
      </c>
      <c r="O8" s="80" t="s">
        <v>23</v>
      </c>
      <c r="P8" s="80" t="s">
        <v>24</v>
      </c>
      <c r="Q8" s="80"/>
      <c r="R8" s="80"/>
      <c r="S8" s="80"/>
      <c r="T8" s="80"/>
      <c r="U8" s="80"/>
      <c r="V8" s="78" t="s">
        <v>25</v>
      </c>
      <c r="W8" s="78" t="s">
        <v>26</v>
      </c>
      <c r="X8" s="78"/>
      <c r="Y8" s="78" t="s">
        <v>27</v>
      </c>
      <c r="Z8" s="78"/>
      <c r="AA8" s="78" t="s">
        <v>28</v>
      </c>
      <c r="AB8" s="78" t="s">
        <v>29</v>
      </c>
      <c r="AC8" s="78" t="s">
        <v>30</v>
      </c>
      <c r="AD8" s="81" t="s">
        <v>31</v>
      </c>
      <c r="AE8" s="81" t="s">
        <v>32</v>
      </c>
      <c r="AF8" s="81" t="s">
        <v>33</v>
      </c>
      <c r="AG8" s="81" t="s">
        <v>34</v>
      </c>
      <c r="AH8" s="82" t="s">
        <v>35</v>
      </c>
      <c r="AI8" s="82" t="s">
        <v>36</v>
      </c>
      <c r="AJ8" s="82" t="s">
        <v>37</v>
      </c>
      <c r="AK8" s="82" t="s">
        <v>38</v>
      </c>
      <c r="AL8" s="82" t="s">
        <v>39</v>
      </c>
      <c r="AM8" s="82" t="s">
        <v>40</v>
      </c>
    </row>
    <row r="9" spans="1:39" ht="39" customHeight="1" x14ac:dyDescent="0.25">
      <c r="A9" s="77"/>
      <c r="B9" s="77"/>
      <c r="C9" s="77"/>
      <c r="D9" s="77"/>
      <c r="E9" s="77"/>
      <c r="F9" s="77"/>
      <c r="G9" s="77"/>
      <c r="H9" s="77"/>
      <c r="I9" s="77"/>
      <c r="J9" s="77"/>
      <c r="K9" s="77"/>
      <c r="L9" s="77"/>
      <c r="M9" s="77"/>
      <c r="N9" s="77"/>
      <c r="O9" s="77"/>
      <c r="P9" s="1" t="s">
        <v>41</v>
      </c>
      <c r="Q9" s="1" t="s">
        <v>42</v>
      </c>
      <c r="R9" s="1" t="s">
        <v>43</v>
      </c>
      <c r="S9" s="1" t="s">
        <v>44</v>
      </c>
      <c r="T9" s="1" t="s">
        <v>45</v>
      </c>
      <c r="U9" s="1" t="s">
        <v>46</v>
      </c>
      <c r="V9" s="78"/>
      <c r="W9" s="78"/>
      <c r="X9" s="78"/>
      <c r="Y9" s="78"/>
      <c r="Z9" s="78"/>
      <c r="AA9" s="78"/>
      <c r="AB9" s="78"/>
      <c r="AC9" s="78"/>
      <c r="AD9" s="78"/>
      <c r="AE9" s="78"/>
      <c r="AF9" s="78"/>
      <c r="AG9" s="78"/>
      <c r="AH9" s="78"/>
      <c r="AI9" s="78"/>
      <c r="AJ9" s="78"/>
      <c r="AK9" s="78"/>
      <c r="AL9" s="78"/>
      <c r="AM9" s="78"/>
    </row>
    <row r="10" spans="1:39" ht="116.25" customHeight="1" x14ac:dyDescent="0.25">
      <c r="A10" s="83">
        <v>1</v>
      </c>
      <c r="B10" s="84" t="s">
        <v>143</v>
      </c>
      <c r="C10" s="85" t="s">
        <v>144</v>
      </c>
      <c r="D10" s="85" t="s">
        <v>145</v>
      </c>
      <c r="E10" s="85" t="s">
        <v>146</v>
      </c>
      <c r="F10" s="85" t="s">
        <v>51</v>
      </c>
      <c r="G10" s="85" t="s">
        <v>71</v>
      </c>
      <c r="H10" s="85" t="s">
        <v>53</v>
      </c>
      <c r="I10" s="86" t="s">
        <v>73</v>
      </c>
      <c r="J10" s="87">
        <f>IF(I10="Muy Baja",20%,IF(I10="Baja",40%,IF(I10="Media",60%,IF(I10="Alta",80%,IF(I10="Muy Alta",100%,"Error en datos")))))</f>
        <v>0.4</v>
      </c>
      <c r="K10" s="86" t="s">
        <v>81</v>
      </c>
      <c r="L10" s="87">
        <f>IF(K10="Leve",20%,IF(K10="Menor",40%,IF(K10="Moderado",60%,IF(K10="Mayor",80%,100%))))</f>
        <v>0.8</v>
      </c>
      <c r="M10" s="88"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4" t="s">
        <v>56</v>
      </c>
      <c r="O10" s="3" t="s">
        <v>147</v>
      </c>
      <c r="P10" s="4" t="s">
        <v>58</v>
      </c>
      <c r="Q10" s="4" t="s">
        <v>59</v>
      </c>
      <c r="R10" s="5">
        <f t="shared" ref="R10:R17" si="0">IF(P10="Preventivo",25%,IF(P10="Detectivo",15%,IF(P10="Correctivo",10%,0)))+IF(Q10="Manual",15%,IF(Q10="Automático",25%))</f>
        <v>0.4</v>
      </c>
      <c r="S10" s="4" t="s">
        <v>60</v>
      </c>
      <c r="T10" s="4" t="s">
        <v>61</v>
      </c>
      <c r="U10" s="4" t="s">
        <v>62</v>
      </c>
      <c r="V10" s="85" t="str">
        <f>E10</f>
        <v>Probabilidad de afectación económica derivada de la pérdida o la dificultad para localizar información física o digital de la entidad.</v>
      </c>
      <c r="W10" s="4" t="s">
        <v>18</v>
      </c>
      <c r="X10" s="5">
        <f>+J10</f>
        <v>0.4</v>
      </c>
      <c r="Y10" s="4" t="str">
        <f t="shared" ref="Y10:Y17" si="1">N10</f>
        <v xml:space="preserve">Control No.1
</v>
      </c>
      <c r="Z10" s="5">
        <f t="shared" ref="Z10:Z17" si="2">+R10</f>
        <v>0.4</v>
      </c>
      <c r="AA10" s="5">
        <f t="shared" ref="AA10:AA17" si="3">+X10*Z10</f>
        <v>0.16000000000000003</v>
      </c>
      <c r="AB10" s="89">
        <f>+X10-AA10</f>
        <v>0.24</v>
      </c>
      <c r="AC10" s="90">
        <f>+IF(P11="Correctivo",X11-AA11,L10)</f>
        <v>0.8</v>
      </c>
      <c r="AD10" s="87">
        <f>+AB10</f>
        <v>0.24</v>
      </c>
      <c r="AE10" s="87">
        <f>IF(P11="Correctivo",X11-AA11,L10)</f>
        <v>0.8</v>
      </c>
      <c r="AF10" s="88"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91" t="str">
        <f>+IF(AF10="Bajo","Asumir el riesgo, Reducir el riesgo",IF(AF10="Moderado","Asumir el riesgo, Reducir el riesgo",IF(AF10="Alto","Evitar, compartir o transferir","Eliminar o reducir el riesgo")))</f>
        <v>Evitar, compartir o transferir</v>
      </c>
      <c r="AH10" s="86" t="s">
        <v>148</v>
      </c>
      <c r="AI10" s="86" t="s">
        <v>149</v>
      </c>
      <c r="AJ10" s="92">
        <v>46082</v>
      </c>
      <c r="AK10" s="92"/>
      <c r="AL10" s="86" t="s">
        <v>100</v>
      </c>
      <c r="AM10" s="86"/>
    </row>
    <row r="11" spans="1:39" ht="110.25" customHeight="1" x14ac:dyDescent="0.25">
      <c r="A11" s="83"/>
      <c r="B11" s="83"/>
      <c r="C11" s="83"/>
      <c r="D11" s="83"/>
      <c r="E11" s="83"/>
      <c r="F11" s="83"/>
      <c r="G11" s="83"/>
      <c r="H11" s="83"/>
      <c r="I11" s="83"/>
      <c r="J11" s="83"/>
      <c r="K11" s="83"/>
      <c r="L11" s="83"/>
      <c r="M11" s="88"/>
      <c r="N11" s="4" t="s">
        <v>66</v>
      </c>
      <c r="O11" s="3" t="s">
        <v>150</v>
      </c>
      <c r="P11" s="4" t="s">
        <v>58</v>
      </c>
      <c r="Q11" s="4" t="s">
        <v>59</v>
      </c>
      <c r="R11" s="5">
        <f t="shared" si="0"/>
        <v>0.4</v>
      </c>
      <c r="S11" s="4" t="s">
        <v>60</v>
      </c>
      <c r="T11" s="4" t="s">
        <v>61</v>
      </c>
      <c r="U11" s="4" t="s">
        <v>62</v>
      </c>
      <c r="V11" s="85"/>
      <c r="W11" s="4" t="s">
        <v>20</v>
      </c>
      <c r="X11" s="5">
        <f>+L10</f>
        <v>0.8</v>
      </c>
      <c r="Y11" s="4" t="str">
        <f t="shared" si="1"/>
        <v xml:space="preserve">Control No.2
</v>
      </c>
      <c r="Z11" s="5">
        <f t="shared" si="2"/>
        <v>0.4</v>
      </c>
      <c r="AA11" s="5">
        <f t="shared" si="3"/>
        <v>0.32000000000000006</v>
      </c>
      <c r="AB11" s="89"/>
      <c r="AC11" s="89"/>
      <c r="AD11" s="89"/>
      <c r="AE11" s="89"/>
      <c r="AF11" s="88"/>
      <c r="AG11" s="91"/>
      <c r="AH11" s="91"/>
      <c r="AI11" s="91"/>
      <c r="AJ11" s="91"/>
      <c r="AK11" s="91"/>
      <c r="AL11" s="91"/>
      <c r="AM11" s="91"/>
    </row>
    <row r="12" spans="1:39" ht="117" customHeight="1" x14ac:dyDescent="0.25">
      <c r="A12" s="83">
        <v>2</v>
      </c>
      <c r="B12" s="84" t="s">
        <v>143</v>
      </c>
      <c r="C12" s="85" t="s">
        <v>151</v>
      </c>
      <c r="D12" s="85" t="s">
        <v>152</v>
      </c>
      <c r="E12" s="85" t="s">
        <v>153</v>
      </c>
      <c r="F12" s="85" t="s">
        <v>51</v>
      </c>
      <c r="G12" s="85" t="s">
        <v>71</v>
      </c>
      <c r="H12" s="85" t="s">
        <v>53</v>
      </c>
      <c r="I12" s="86" t="s">
        <v>73</v>
      </c>
      <c r="J12" s="87">
        <f>IF(I12="Muy Baja",20%,IF(I12="Baja",40%,IF(I12="Media",60%,IF(I12="Alta",80%,IF(I12="Muy Alta",100%,"Error en datos")))))</f>
        <v>0.4</v>
      </c>
      <c r="K12" s="86" t="s">
        <v>81</v>
      </c>
      <c r="L12" s="87">
        <f>IF(K12="Leve",20%,IF(K12="Menor",40%,IF(K12="Moderado",60%,IF(K12="Mayor",80%,100%))))</f>
        <v>0.8</v>
      </c>
      <c r="M12" s="88"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Alto</v>
      </c>
      <c r="N12" s="4" t="s">
        <v>56</v>
      </c>
      <c r="O12" s="3" t="s">
        <v>154</v>
      </c>
      <c r="P12" s="4" t="s">
        <v>58</v>
      </c>
      <c r="Q12" s="4" t="s">
        <v>59</v>
      </c>
      <c r="R12" s="5">
        <f t="shared" si="0"/>
        <v>0.4</v>
      </c>
      <c r="S12" s="4" t="s">
        <v>60</v>
      </c>
      <c r="T12" s="4" t="s">
        <v>61</v>
      </c>
      <c r="U12" s="4" t="s">
        <v>62</v>
      </c>
      <c r="V12" s="85" t="str">
        <f>E12</f>
        <v>Probabilidad de afectación económica como consecuencia de que la entidad sea víctima de virus y ataques informáticos</v>
      </c>
      <c r="W12" s="4" t="s">
        <v>18</v>
      </c>
      <c r="X12" s="5">
        <f>+J12</f>
        <v>0.4</v>
      </c>
      <c r="Y12" s="4" t="str">
        <f t="shared" si="1"/>
        <v xml:space="preserve">Control No.1
</v>
      </c>
      <c r="Z12" s="5">
        <f t="shared" si="2"/>
        <v>0.4</v>
      </c>
      <c r="AA12" s="5">
        <f t="shared" si="3"/>
        <v>0.16000000000000003</v>
      </c>
      <c r="AB12" s="89">
        <f>+X12-AA12</f>
        <v>0.24</v>
      </c>
      <c r="AC12" s="90">
        <f>+IF(P13="Correctivo",X13-AA13,L12)</f>
        <v>0.60000000000000009</v>
      </c>
      <c r="AD12" s="87">
        <f>+AB12</f>
        <v>0.24</v>
      </c>
      <c r="AE12" s="87">
        <f>IF(P13="Correctivo",X13-AA13,L12)</f>
        <v>0.60000000000000009</v>
      </c>
      <c r="AF12" s="88"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91" t="str">
        <f>+IF(AF12="Bajo","Asumir el riesgo, Reducir el riesgo",IF(AF12="Moderado","Asumir el riesgo, Reducir el riesgo",IF(AF12="Alto","Evitar, compartir o transferir","Eliminar o reducir el riesgo")))</f>
        <v>Asumir el riesgo, Reducir el riesgo</v>
      </c>
      <c r="AH12" s="86" t="s">
        <v>155</v>
      </c>
      <c r="AI12" s="86" t="s">
        <v>149</v>
      </c>
      <c r="AJ12" s="92">
        <v>46082</v>
      </c>
      <c r="AK12" s="92"/>
      <c r="AL12" s="86" t="s">
        <v>100</v>
      </c>
      <c r="AM12" s="86"/>
    </row>
    <row r="13" spans="1:39" ht="143.25" customHeight="1" x14ac:dyDescent="0.25">
      <c r="A13" s="83"/>
      <c r="B13" s="83"/>
      <c r="C13" s="83"/>
      <c r="D13" s="83"/>
      <c r="E13" s="83"/>
      <c r="F13" s="83"/>
      <c r="G13" s="83"/>
      <c r="H13" s="83"/>
      <c r="I13" s="83"/>
      <c r="J13" s="83"/>
      <c r="K13" s="83"/>
      <c r="L13" s="83"/>
      <c r="M13" s="88"/>
      <c r="N13" s="4" t="s">
        <v>66</v>
      </c>
      <c r="O13" s="3" t="s">
        <v>156</v>
      </c>
      <c r="P13" s="4" t="s">
        <v>157</v>
      </c>
      <c r="Q13" s="4" t="s">
        <v>59</v>
      </c>
      <c r="R13" s="5">
        <f t="shared" si="0"/>
        <v>0.25</v>
      </c>
      <c r="S13" s="4" t="s">
        <v>60</v>
      </c>
      <c r="T13" s="4" t="s">
        <v>61</v>
      </c>
      <c r="U13" s="4" t="s">
        <v>62</v>
      </c>
      <c r="V13" s="85"/>
      <c r="W13" s="4" t="s">
        <v>20</v>
      </c>
      <c r="X13" s="5">
        <f>+L12</f>
        <v>0.8</v>
      </c>
      <c r="Y13" s="4" t="str">
        <f t="shared" si="1"/>
        <v xml:space="preserve">Control No.2
</v>
      </c>
      <c r="Z13" s="5">
        <f t="shared" si="2"/>
        <v>0.25</v>
      </c>
      <c r="AA13" s="5">
        <f t="shared" si="3"/>
        <v>0.2</v>
      </c>
      <c r="AB13" s="89"/>
      <c r="AC13" s="89"/>
      <c r="AD13" s="89"/>
      <c r="AE13" s="89"/>
      <c r="AF13" s="88"/>
      <c r="AG13" s="91"/>
      <c r="AH13" s="91"/>
      <c r="AI13" s="91"/>
      <c r="AJ13" s="91"/>
      <c r="AK13" s="91"/>
      <c r="AL13" s="91"/>
      <c r="AM13" s="91"/>
    </row>
    <row r="14" spans="1:39" ht="116.25" customHeight="1" x14ac:dyDescent="0.25">
      <c r="A14" s="83">
        <v>3</v>
      </c>
      <c r="B14" s="84" t="s">
        <v>143</v>
      </c>
      <c r="C14" s="85" t="s">
        <v>158</v>
      </c>
      <c r="D14" s="85" t="s">
        <v>159</v>
      </c>
      <c r="E14" s="85" t="s">
        <v>160</v>
      </c>
      <c r="F14" s="85" t="s">
        <v>51</v>
      </c>
      <c r="G14" s="85" t="s">
        <v>71</v>
      </c>
      <c r="H14" s="85" t="s">
        <v>53</v>
      </c>
      <c r="I14" s="86" t="s">
        <v>73</v>
      </c>
      <c r="J14" s="87">
        <f>IF(I14="Muy Baja",20%,IF(I14="Baja",40%,IF(I14="Media",60%,IF(I14="Alta",80%,IF(I14="Muy Alta",100%,"Error en datos")))))</f>
        <v>0.4</v>
      </c>
      <c r="K14" s="86" t="s">
        <v>81</v>
      </c>
      <c r="L14" s="87">
        <f>IF(K14="Leve",20%,IF(K14="Menor",40%,IF(K14="Moderado",60%,IF(K14="Mayor",80%,100%))))</f>
        <v>0.8</v>
      </c>
      <c r="M14" s="88"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4" t="s">
        <v>56</v>
      </c>
      <c r="O14" s="3" t="s">
        <v>161</v>
      </c>
      <c r="P14" s="4" t="s">
        <v>58</v>
      </c>
      <c r="Q14" s="4" t="s">
        <v>162</v>
      </c>
      <c r="R14" s="5">
        <f t="shared" si="0"/>
        <v>0.5</v>
      </c>
      <c r="S14" s="4" t="s">
        <v>60</v>
      </c>
      <c r="T14" s="4" t="s">
        <v>61</v>
      </c>
      <c r="U14" s="4" t="s">
        <v>62</v>
      </c>
      <c r="V14" s="85" t="str">
        <f>E14</f>
        <v>Probabilidad de afectación económica derivada de la pérdida o deterioro de documentos, expedientes o cajas de archivos.</v>
      </c>
      <c r="W14" s="4" t="s">
        <v>18</v>
      </c>
      <c r="X14" s="5">
        <f>+J14</f>
        <v>0.4</v>
      </c>
      <c r="Y14" s="4" t="str">
        <f t="shared" si="1"/>
        <v xml:space="preserve">Control No.1
</v>
      </c>
      <c r="Z14" s="5">
        <f t="shared" si="2"/>
        <v>0.5</v>
      </c>
      <c r="AA14" s="5">
        <f t="shared" si="3"/>
        <v>0.2</v>
      </c>
      <c r="AB14" s="89">
        <f>+X14-AA14</f>
        <v>0.2</v>
      </c>
      <c r="AC14" s="90">
        <f>+IF(P15="Correctivo",X15-AA15,L14)</f>
        <v>0.8</v>
      </c>
      <c r="AD14" s="87">
        <f>+AB14</f>
        <v>0.2</v>
      </c>
      <c r="AE14" s="87">
        <f>IF(P15="Correctivo",X15-AA15,L14)</f>
        <v>0.8</v>
      </c>
      <c r="AF14" s="88"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91" t="str">
        <f>+IF(AF14="Bajo","Asumir el riesgo, Reducir el riesgo",IF(AF14="Moderado","Asumir el riesgo, Reducir el riesgo",IF(AF14="Alto","Evitar, compartir o transferir","Eliminar o reducir el riesgo")))</f>
        <v>Evitar, compartir o transferir</v>
      </c>
      <c r="AH14" s="86" t="s">
        <v>163</v>
      </c>
      <c r="AI14" s="86" t="s">
        <v>164</v>
      </c>
      <c r="AJ14" s="92">
        <v>46082</v>
      </c>
      <c r="AK14" s="92"/>
      <c r="AL14" s="86" t="s">
        <v>100</v>
      </c>
      <c r="AM14" s="86"/>
    </row>
    <row r="15" spans="1:39" ht="135" customHeight="1" x14ac:dyDescent="0.25">
      <c r="A15" s="83"/>
      <c r="B15" s="83"/>
      <c r="C15" s="83"/>
      <c r="D15" s="83"/>
      <c r="E15" s="83"/>
      <c r="F15" s="83"/>
      <c r="G15" s="83"/>
      <c r="H15" s="83"/>
      <c r="I15" s="83"/>
      <c r="J15" s="83"/>
      <c r="K15" s="83"/>
      <c r="L15" s="83"/>
      <c r="M15" s="88"/>
      <c r="N15" s="4" t="s">
        <v>66</v>
      </c>
      <c r="O15" s="3" t="s">
        <v>165</v>
      </c>
      <c r="P15" s="4" t="s">
        <v>58</v>
      </c>
      <c r="Q15" s="4" t="s">
        <v>59</v>
      </c>
      <c r="R15" s="5">
        <f t="shared" si="0"/>
        <v>0.4</v>
      </c>
      <c r="S15" s="4" t="s">
        <v>60</v>
      </c>
      <c r="T15" s="4" t="s">
        <v>61</v>
      </c>
      <c r="U15" s="4" t="s">
        <v>62</v>
      </c>
      <c r="V15" s="85"/>
      <c r="W15" s="4" t="s">
        <v>20</v>
      </c>
      <c r="X15" s="5">
        <f>+L14</f>
        <v>0.8</v>
      </c>
      <c r="Y15" s="4" t="str">
        <f t="shared" si="1"/>
        <v xml:space="preserve">Control No.2
</v>
      </c>
      <c r="Z15" s="5">
        <f t="shared" si="2"/>
        <v>0.4</v>
      </c>
      <c r="AA15" s="5">
        <f t="shared" si="3"/>
        <v>0.32000000000000006</v>
      </c>
      <c r="AB15" s="89"/>
      <c r="AC15" s="89"/>
      <c r="AD15" s="89"/>
      <c r="AE15" s="89"/>
      <c r="AF15" s="88"/>
      <c r="AG15" s="91"/>
      <c r="AH15" s="91"/>
      <c r="AI15" s="91"/>
      <c r="AJ15" s="91"/>
      <c r="AK15" s="91"/>
      <c r="AL15" s="91"/>
      <c r="AM15" s="91"/>
    </row>
    <row r="16" spans="1:39" ht="135" customHeight="1" x14ac:dyDescent="0.25">
      <c r="A16" s="83">
        <v>4</v>
      </c>
      <c r="B16" s="84" t="s">
        <v>166</v>
      </c>
      <c r="C16" s="85" t="s">
        <v>167</v>
      </c>
      <c r="D16" s="85" t="s">
        <v>168</v>
      </c>
      <c r="E16" s="85" t="s">
        <v>169</v>
      </c>
      <c r="F16" s="85" t="s">
        <v>170</v>
      </c>
      <c r="G16" s="85" t="s">
        <v>71</v>
      </c>
      <c r="H16" s="85" t="s">
        <v>53</v>
      </c>
      <c r="I16" s="86" t="s">
        <v>73</v>
      </c>
      <c r="J16" s="87">
        <f>IF(I16="Muy Baja",20%,IF(I16="Baja",40%,IF(I16="Media",60%,IF(I16="Alta",80%,IF(I16="Muy Alta",100%,"Error en datos")))))</f>
        <v>0.4</v>
      </c>
      <c r="K16" s="86" t="s">
        <v>81</v>
      </c>
      <c r="L16" s="87">
        <f>IF(K16="Leve",20%,IF(K16="Menor",40%,IF(K16="Moderado",60%,IF(K16="Mayor",80%,100%))))</f>
        <v>0.8</v>
      </c>
      <c r="M16" s="88"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4" t="s">
        <v>56</v>
      </c>
      <c r="O16" s="3" t="s">
        <v>171</v>
      </c>
      <c r="P16" s="4" t="s">
        <v>58</v>
      </c>
      <c r="Q16" s="4" t="s">
        <v>162</v>
      </c>
      <c r="R16" s="5">
        <f t="shared" si="0"/>
        <v>0.5</v>
      </c>
      <c r="S16" s="4" t="s">
        <v>60</v>
      </c>
      <c r="T16" s="4" t="s">
        <v>61</v>
      </c>
      <c r="U16" s="4" t="s">
        <v>62</v>
      </c>
      <c r="V16" s="85" t="str">
        <f>E16</f>
        <v>Probabilidad de afectación reputacional y económica por la pérdida, hurto o deterioro de  inventarios o activos fijos de la entidad, no asociados a la depreciación del mismo</v>
      </c>
      <c r="W16" s="4" t="s">
        <v>18</v>
      </c>
      <c r="X16" s="5">
        <f>+J16</f>
        <v>0.4</v>
      </c>
      <c r="Y16" s="4" t="str">
        <f t="shared" si="1"/>
        <v xml:space="preserve">Control No.1
</v>
      </c>
      <c r="Z16" s="5">
        <f t="shared" si="2"/>
        <v>0.5</v>
      </c>
      <c r="AA16" s="5">
        <f t="shared" si="3"/>
        <v>0.2</v>
      </c>
      <c r="AB16" s="89">
        <f>+X16-AA16</f>
        <v>0.2</v>
      </c>
      <c r="AC16" s="90">
        <f>+IF(P17="Correctivo",X17-AA17,L16)</f>
        <v>0.8</v>
      </c>
      <c r="AD16" s="87">
        <f>+AB16</f>
        <v>0.2</v>
      </c>
      <c r="AE16" s="87">
        <f>IF(P17="Correctivo",X17-AA17,L16)</f>
        <v>0.8</v>
      </c>
      <c r="AF16" s="88"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91" t="str">
        <f>+IF(AF16="Bajo","Asumir el riesgo, Reducir el riesgo",IF(AF16="Moderado","Asumir el riesgo, Reducir el riesgo",IF(AF16="Alto","Evitar, compartir o transferir","Eliminar o reducir el riesgo")))</f>
        <v>Evitar, compartir o transferir</v>
      </c>
      <c r="AH16" s="86" t="s">
        <v>172</v>
      </c>
      <c r="AI16" s="86" t="s">
        <v>164</v>
      </c>
      <c r="AJ16" s="92">
        <v>46082</v>
      </c>
      <c r="AK16" s="92"/>
      <c r="AL16" s="86" t="s">
        <v>100</v>
      </c>
      <c r="AM16" s="86"/>
    </row>
    <row r="17" spans="1:39" ht="135" customHeight="1" x14ac:dyDescent="0.25">
      <c r="A17" s="83"/>
      <c r="B17" s="83"/>
      <c r="C17" s="83"/>
      <c r="D17" s="83"/>
      <c r="E17" s="83"/>
      <c r="F17" s="83"/>
      <c r="G17" s="83"/>
      <c r="H17" s="83"/>
      <c r="I17" s="83"/>
      <c r="J17" s="83"/>
      <c r="K17" s="83"/>
      <c r="L17" s="83"/>
      <c r="M17" s="88"/>
      <c r="N17" s="4" t="s">
        <v>66</v>
      </c>
      <c r="O17" s="3" t="s">
        <v>173</v>
      </c>
      <c r="P17" s="4" t="s">
        <v>58</v>
      </c>
      <c r="Q17" s="4" t="s">
        <v>59</v>
      </c>
      <c r="R17" s="5">
        <f t="shared" si="0"/>
        <v>0.4</v>
      </c>
      <c r="S17" s="4" t="s">
        <v>60</v>
      </c>
      <c r="T17" s="4" t="s">
        <v>61</v>
      </c>
      <c r="U17" s="4" t="s">
        <v>62</v>
      </c>
      <c r="V17" s="85"/>
      <c r="W17" s="4" t="s">
        <v>20</v>
      </c>
      <c r="X17" s="5">
        <f>+L16</f>
        <v>0.8</v>
      </c>
      <c r="Y17" s="4" t="str">
        <f t="shared" si="1"/>
        <v xml:space="preserve">Control No.2
</v>
      </c>
      <c r="Z17" s="5">
        <f t="shared" si="2"/>
        <v>0.4</v>
      </c>
      <c r="AA17" s="5">
        <f t="shared" si="3"/>
        <v>0.32000000000000006</v>
      </c>
      <c r="AB17" s="89"/>
      <c r="AC17" s="89"/>
      <c r="AD17" s="89"/>
      <c r="AE17" s="89"/>
      <c r="AF17" s="88"/>
      <c r="AG17" s="91"/>
      <c r="AH17" s="91"/>
      <c r="AI17" s="91"/>
      <c r="AJ17" s="91"/>
      <c r="AK17" s="91"/>
      <c r="AL17" s="91"/>
      <c r="AM17" s="91"/>
    </row>
    <row r="18" spans="1:39" ht="14.25" customHeight="1" x14ac:dyDescent="0.25">
      <c r="A18" s="7" t="s">
        <v>102</v>
      </c>
      <c r="B18" s="97" t="s">
        <v>103</v>
      </c>
      <c r="C18" s="97"/>
      <c r="D18" s="8"/>
      <c r="E18" s="8"/>
      <c r="F18" s="8"/>
      <c r="G18" s="8"/>
      <c r="H18" s="8"/>
      <c r="I18" s="8"/>
      <c r="J18" s="8"/>
      <c r="K18" s="8"/>
      <c r="L18" s="8"/>
      <c r="M18" s="88"/>
      <c r="N18" s="8"/>
      <c r="O18" s="8"/>
      <c r="P18" s="8"/>
      <c r="Q18" s="8"/>
      <c r="R18" s="8"/>
      <c r="S18" s="8"/>
      <c r="T18" s="8"/>
      <c r="U18" s="8"/>
      <c r="V18" s="8"/>
      <c r="W18" s="8"/>
      <c r="X18" s="8"/>
      <c r="Y18" s="8"/>
      <c r="Z18" s="8"/>
      <c r="AA18" s="8"/>
      <c r="AB18" s="8"/>
      <c r="AC18" s="8"/>
      <c r="AD18" s="8"/>
      <c r="AE18" s="8"/>
      <c r="AF18" s="88"/>
      <c r="AG18" s="8"/>
      <c r="AH18" s="8"/>
      <c r="AI18" s="8"/>
      <c r="AJ18" s="8"/>
      <c r="AK18" s="8"/>
      <c r="AL18" s="8"/>
      <c r="AM18" s="8"/>
    </row>
    <row r="19" spans="1:39" ht="14.25" customHeight="1" x14ac:dyDescent="0.25">
      <c r="A19" s="7" t="s">
        <v>104</v>
      </c>
      <c r="B19" s="97" t="s">
        <v>105</v>
      </c>
      <c r="C19" s="97"/>
      <c r="D19" s="8"/>
      <c r="E19" s="8"/>
      <c r="F19" s="8"/>
      <c r="G19" s="8"/>
      <c r="H19" s="8"/>
      <c r="I19" s="8"/>
      <c r="J19" s="8"/>
      <c r="K19" s="8"/>
      <c r="L19" s="8"/>
      <c r="M19" s="88"/>
      <c r="N19" s="8"/>
      <c r="O19" s="8"/>
      <c r="P19" s="8"/>
      <c r="Q19" s="8"/>
      <c r="R19" s="8"/>
      <c r="S19" s="8"/>
      <c r="T19" s="8"/>
      <c r="U19" s="8"/>
      <c r="V19" s="8"/>
      <c r="W19" s="8"/>
      <c r="X19" s="8"/>
      <c r="Y19" s="8"/>
      <c r="Z19" s="8"/>
      <c r="AA19" s="8"/>
      <c r="AB19" s="8"/>
      <c r="AC19" s="8"/>
      <c r="AD19" s="8"/>
      <c r="AE19" s="8"/>
      <c r="AF19" s="88"/>
      <c r="AG19" s="8"/>
      <c r="AH19" s="8"/>
      <c r="AI19" s="8"/>
      <c r="AJ19" s="8"/>
      <c r="AK19" s="8"/>
      <c r="AL19" s="8"/>
      <c r="AM19" s="8"/>
    </row>
    <row r="20" spans="1:39" ht="14.25" customHeight="1" x14ac:dyDescent="0.25">
      <c r="A20" s="7" t="s">
        <v>106</v>
      </c>
      <c r="B20" s="96">
        <v>46042</v>
      </c>
      <c r="C20" s="96"/>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ht="14.25" customHeight="1" x14ac:dyDescent="0.25">
      <c r="A21" s="8" t="s">
        <v>107</v>
      </c>
      <c r="B21" s="22">
        <v>46042</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ht="14.25"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ht="14.25"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ht="14.25"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ht="14.25"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ht="14.2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ht="14.2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ht="14.2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ht="14.25" customHeight="1"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ht="14.25" customHeight="1"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ht="14.25" customHeight="1"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ht="14.25" customHeight="1"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ht="14.25" customHeight="1"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ht="14.25" customHeight="1"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ht="14.25"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ht="14.25" customHeight="1"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ht="14.25" customHeight="1"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ht="14.25" customHeight="1"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ht="14.25" customHeight="1"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ht="14.2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ht="14.25" customHeight="1"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ht="14.25" customHeight="1"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ht="14.25" customHeight="1"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ht="14.2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ht="14.25" customHeight="1"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ht="14.2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ht="14.25" customHeight="1"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ht="14.25" customHeight="1"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ht="14.25" customHeight="1"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ht="14.2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ht="14.25" customHeight="1"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ht="14.25" customHeight="1"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ht="14.2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ht="14.2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ht="14.25" customHeight="1"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ht="14.25" customHeight="1"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ht="14.25" customHeight="1"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ht="14.25" customHeight="1"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ht="14.25" customHeight="1" x14ac:dyDescent="0.2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ht="14.25" customHeight="1"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ht="14.25" customHeight="1" x14ac:dyDescent="0.2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ht="14.25" customHeight="1" x14ac:dyDescent="0.25">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ht="14.25" customHeight="1" x14ac:dyDescent="0.2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ht="14.25" customHeight="1" x14ac:dyDescent="0.25">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ht="14.25" customHeight="1" x14ac:dyDescent="0.2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ht="14.25" customHeight="1" x14ac:dyDescent="0.25">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ht="14.25" customHeight="1" x14ac:dyDescent="0.25">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ht="14.25" customHeight="1" x14ac:dyDescent="0.25">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ht="14.25" customHeight="1" x14ac:dyDescent="0.25">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ht="14.25" customHeight="1" x14ac:dyDescent="0.25">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ht="14.25" customHeight="1" x14ac:dyDescent="0.25">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ht="14.25" customHeight="1" x14ac:dyDescent="0.25">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ht="14.25" customHeight="1" x14ac:dyDescent="0.25">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ht="14.25" customHeight="1" x14ac:dyDescent="0.2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ht="14.25" customHeight="1" x14ac:dyDescent="0.2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ht="14.25" customHeight="1"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4.25" customHeight="1"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ht="14.25" customHeight="1"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ht="14.25" customHeight="1" x14ac:dyDescent="0.2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ht="14.25" customHeight="1" x14ac:dyDescent="0.2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ht="14.25" customHeight="1" x14ac:dyDescent="0.2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ht="14.25" customHeight="1"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ht="14.25" customHeight="1"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ht="14.25" customHeight="1"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ht="14.25" customHeight="1"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ht="14.25" customHeight="1"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ht="14.25" customHeight="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ht="14.25" customHeight="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ht="14.25" customHeight="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ht="14.25" customHeight="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ht="14.25" customHeight="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ht="14.25" customHeight="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ht="14.25" customHeight="1" x14ac:dyDescent="0.2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ht="14.25"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ht="14.25" customHeight="1" x14ac:dyDescent="0.25">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ht="14.25" customHeight="1" x14ac:dyDescent="0.25">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ht="14.25" customHeight="1" x14ac:dyDescent="0.25">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ht="14.25" customHeight="1" x14ac:dyDescent="0.2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ht="14.25" customHeight="1" x14ac:dyDescent="0.2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ht="14.2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ht="14.2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ht="14.2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ht="14.2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ht="14.2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ht="14.2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ht="14.2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ht="14.2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ht="14.2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ht="14.2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ht="14.2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ht="14.2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ht="14.2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ht="14.2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ht="14.2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ht="14.2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ht="14.2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ht="14.2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ht="14.2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ht="14.2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ht="14.2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ht="14.2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ht="14.2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ht="14.2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ht="14.2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ht="14.2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ht="14.2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ht="14.2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ht="14.2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ht="14.2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ht="14.2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ht="14.2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row>
    <row r="132" spans="1:39" ht="14.2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row>
    <row r="133" spans="1:39" ht="14.2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ht="14.2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ht="14.2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ht="14.2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ht="14.2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ht="14.2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ht="14.2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ht="14.2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ht="14.2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ht="14.2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ht="14.2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ht="14.2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ht="14.2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ht="14.2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ht="14.2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ht="14.2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ht="14.2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ht="14.2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ht="14.2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ht="14.2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ht="14.2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ht="14.2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ht="14.2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ht="14.2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ht="14.2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ht="14.2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ht="14.2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ht="14.2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ht="14.2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ht="14.2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ht="14.2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ht="14.2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ht="14.2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ht="14.2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ht="14.2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ht="14.2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ht="14.2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ht="14.2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ht="14.2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ht="14.2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ht="14.2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ht="14.2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ht="14.2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ht="14.2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ht="14.2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ht="14.2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ht="14.2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ht="14.2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ht="14.2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ht="14.2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ht="14.2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ht="14.2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ht="14.2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ht="14.2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ht="14.2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row>
    <row r="188" spans="1:39" ht="14.2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row>
    <row r="189" spans="1:39" ht="14.2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ht="14.2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ht="14.2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ht="14.2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ht="14.2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ht="14.2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ht="14.2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ht="14.2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ht="14.2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ht="14.2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ht="14.2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ht="14.2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ht="14.2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ht="14.2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ht="14.2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ht="14.2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ht="14.2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ht="14.2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ht="14.2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ht="14.2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ht="14.2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ht="14.2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ht="14.2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ht="14.2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ht="14.2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ht="14.2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ht="14.2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ht="14.2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ht="14.2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ht="14.2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ht="14.2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ht="14.2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ht="14.2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ht="14.2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ht="14.2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ht="14.2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ht="14.2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ht="14.2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ht="14.2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ht="14.2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ht="14.2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ht="14.2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row>
    <row r="231" spans="1:39" ht="14.2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ht="14.2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ht="14.2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ht="14.2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ht="14.2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ht="14.2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ht="14.2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ht="14.2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ht="14.2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ht="14.2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ht="14.2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ht="14.2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ht="14.2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ht="14.2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ht="14.2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ht="14.2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ht="14.2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ht="14.2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ht="14.2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ht="14.2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ht="14.2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ht="14.2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ht="14.2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ht="14.2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ht="14.2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ht="14.2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ht="14.2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ht="14.2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ht="14.2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ht="14.2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ht="14.2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ht="14.2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ht="14.2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ht="14.2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ht="14.2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ht="14.2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ht="14.2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ht="14.2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ht="14.25" customHeight="1"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ht="14.25" customHeight="1"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ht="14.25" customHeight="1"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ht="14.25" customHeight="1"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ht="14.25" customHeight="1"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ht="14.25" customHeight="1"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ht="14.25" customHeight="1"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ht="14.25" customHeight="1"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ht="14.25" customHeight="1"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ht="14.25" customHeight="1"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ht="14.25" customHeight="1"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ht="14.25" customHeight="1"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ht="14.25" customHeight="1"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ht="14.25" customHeight="1"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ht="14.25" customHeight="1"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ht="14.25" customHeight="1"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ht="14.25" customHeight="1"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ht="14.25" customHeight="1"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ht="14.25" customHeight="1"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ht="14.25" customHeight="1"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ht="14.25" customHeight="1"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ht="14.25" customHeight="1"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ht="14.25" customHeight="1"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ht="14.25" customHeight="1"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ht="14.25" customHeight="1"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ht="14.25" customHeight="1"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ht="14.25" customHeight="1"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ht="14.25" customHeight="1"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ht="14.25" customHeight="1"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ht="14.25" customHeight="1"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ht="14.25" customHeight="1"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ht="14.25" customHeight="1"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ht="14.25" customHeight="1"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ht="14.25" customHeight="1"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ht="14.25" customHeight="1"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ht="14.25" customHeight="1"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ht="14.25" customHeight="1"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ht="14.25" customHeight="1"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ht="14.25" customHeight="1"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ht="14.25" customHeight="1"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ht="14.25" customHeight="1"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ht="14.25" customHeight="1"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ht="14.25" customHeight="1"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ht="14.25" customHeight="1"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ht="14.25" customHeight="1"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ht="14.25" customHeight="1"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ht="14.25" customHeight="1"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ht="14.25" customHeight="1"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ht="14.25" customHeight="1"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ht="14.25" customHeight="1"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ht="14.25" customHeight="1"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ht="14.25" customHeight="1"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ht="14.25" customHeight="1"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ht="14.25" customHeight="1"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ht="14.25" customHeight="1"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ht="14.25" customHeight="1"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ht="14.25" customHeight="1"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ht="14.25" customHeight="1"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ht="14.25" customHeight="1"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ht="14.25" customHeight="1"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ht="14.25" customHeight="1"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ht="14.25" customHeight="1"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ht="14.25" customHeight="1"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ht="14.25" customHeight="1"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ht="14.25" customHeight="1"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ht="14.25" customHeight="1"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ht="14.25" customHeight="1"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ht="14.25" customHeight="1"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ht="14.25" customHeight="1"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ht="14.25" customHeight="1"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ht="14.25" customHeight="1"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ht="14.25" customHeight="1"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ht="14.25" customHeight="1"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ht="14.25" customHeight="1"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ht="14.25" customHeight="1"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ht="14.25" customHeight="1"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ht="14.25" customHeight="1"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ht="14.25" customHeight="1"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ht="14.25" customHeight="1"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ht="14.25" customHeight="1"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ht="14.25" customHeight="1"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ht="14.25" customHeight="1"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ht="14.25" customHeight="1"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ht="14.25" customHeight="1"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ht="14.25" customHeight="1"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ht="14.25" customHeight="1"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ht="14.25" customHeight="1"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ht="14.25" customHeight="1"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ht="14.25" customHeight="1"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ht="14.25" customHeight="1"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ht="14.25" customHeight="1"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ht="14.25" customHeight="1"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ht="14.25" customHeight="1"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ht="14.25" customHeight="1"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ht="14.25" customHeight="1"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ht="14.25" customHeight="1"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ht="14.25" customHeight="1"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ht="14.25" customHeight="1"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ht="14.25" customHeight="1"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ht="14.25" customHeight="1"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ht="14.25" customHeight="1"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ht="14.25" customHeight="1"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ht="14.25" customHeight="1"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ht="14.25" customHeight="1"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ht="14.25" customHeight="1"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ht="14.25" customHeight="1"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ht="14.25" customHeight="1"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ht="14.25" customHeight="1"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ht="14.25" customHeight="1"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ht="14.25" customHeight="1"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ht="14.25" customHeight="1"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ht="14.25" customHeight="1"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ht="14.25" customHeight="1"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ht="14.25" customHeight="1"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ht="14.25" customHeight="1"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ht="14.25" customHeight="1"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ht="14.25" customHeight="1"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ht="14.25" customHeight="1"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ht="14.25" customHeight="1"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ht="14.25" customHeight="1"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ht="14.25" customHeight="1"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ht="14.25" customHeight="1"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ht="14.25" customHeight="1"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ht="14.25" customHeight="1"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ht="14.25" customHeight="1"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ht="14.25" customHeight="1"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ht="14.25" customHeight="1"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ht="14.25" customHeight="1"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ht="14.25" customHeight="1"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ht="14.25" customHeight="1"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ht="14.25" customHeight="1"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ht="14.25" customHeight="1"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row>
    <row r="401" spans="1:39" ht="14.25" customHeight="1"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ht="14.25" customHeight="1"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ht="14.25" customHeight="1"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ht="14.25" customHeight="1"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ht="14.25" customHeight="1"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ht="14.25" customHeight="1"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ht="14.25" customHeight="1"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ht="14.25" customHeight="1"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ht="14.25" customHeight="1"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ht="14.25" customHeight="1"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ht="14.25" customHeight="1"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ht="14.25" customHeight="1"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ht="14.25" customHeight="1"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ht="14.25" customHeight="1"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ht="14.25" customHeight="1"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ht="14.25" customHeight="1"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ht="14.25" customHeight="1"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ht="14.25" customHeight="1"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ht="14.25" customHeight="1"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ht="14.25" customHeight="1"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ht="14.25" customHeight="1"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ht="14.25" customHeight="1"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ht="14.25" customHeight="1"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ht="14.25" customHeight="1"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ht="14.25" customHeight="1"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row>
    <row r="426" spans="1:39" ht="14.25" customHeight="1"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ht="14.25" customHeight="1"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ht="14.25" customHeight="1"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ht="14.25" customHeight="1"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ht="14.25" customHeight="1"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ht="14.25" customHeight="1"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ht="14.25" customHeight="1"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ht="14.25" customHeight="1"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ht="14.25" customHeight="1"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ht="14.25" customHeight="1"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ht="14.25" customHeight="1"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ht="14.25" customHeight="1"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ht="14.25" customHeight="1"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ht="14.25" customHeight="1"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ht="14.25" customHeight="1"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ht="14.25" customHeight="1"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ht="14.25" customHeight="1"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ht="14.25" customHeight="1"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ht="14.25" customHeight="1"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ht="14.25" customHeight="1"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ht="14.25" customHeight="1"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ht="14.25" customHeight="1"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ht="14.25" customHeight="1"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ht="14.25" customHeight="1"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ht="14.25" customHeight="1"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ht="14.25" customHeight="1"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ht="14.25" customHeight="1"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ht="14.25" customHeight="1"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ht="14.25" customHeight="1"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ht="14.25" customHeight="1"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ht="14.25" customHeight="1"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ht="14.25" customHeight="1"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ht="14.25" customHeight="1"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ht="14.25" customHeight="1"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ht="14.25" customHeight="1"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ht="14.25" customHeight="1"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ht="14.25" customHeight="1"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ht="14.25" customHeight="1"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ht="14.25" customHeight="1"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ht="14.25" customHeight="1"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ht="14.25" customHeight="1"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ht="14.25" customHeight="1"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ht="14.25" customHeight="1"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ht="14.25" customHeight="1"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ht="14.25" customHeight="1"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ht="14.25" customHeight="1"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ht="14.25" customHeight="1"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ht="14.25" customHeight="1"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ht="14.25" customHeight="1"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ht="14.25" customHeight="1"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ht="14.25" customHeight="1"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ht="14.25" customHeight="1"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ht="14.25" customHeight="1"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ht="14.25" customHeight="1"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ht="14.25" customHeight="1"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ht="14.25" customHeight="1"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ht="14.25" customHeight="1"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ht="14.25" customHeight="1"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ht="14.25" customHeight="1"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ht="14.25" customHeight="1"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ht="14.25" customHeight="1"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ht="14.25" customHeight="1"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ht="14.25" customHeight="1"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ht="14.25" customHeight="1"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ht="14.25" customHeight="1"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ht="14.25" customHeight="1"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ht="14.25" customHeight="1"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ht="14.25" customHeight="1"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ht="14.25" customHeight="1"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ht="14.25" customHeight="1"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ht="14.25" customHeight="1"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ht="14.25" customHeight="1"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ht="14.25" customHeight="1"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ht="14.25" customHeight="1"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ht="14.25" customHeight="1"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ht="14.25" customHeight="1"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ht="14.25" customHeight="1"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ht="14.25" customHeight="1"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ht="14.25" customHeight="1"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ht="14.25" customHeight="1"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ht="14.25" customHeight="1"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ht="14.25" customHeight="1"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ht="14.25" customHeight="1"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ht="14.25" customHeight="1"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ht="14.25" customHeight="1"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ht="14.25" customHeight="1"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ht="14.25" customHeight="1"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ht="14.25" customHeight="1"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ht="14.25" customHeight="1"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ht="14.25" customHeight="1"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ht="14.25" customHeight="1"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ht="14.25" customHeight="1"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ht="14.25" customHeight="1"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ht="14.25" customHeight="1"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ht="14.25" customHeight="1"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ht="14.25" customHeight="1"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ht="14.25" customHeight="1"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ht="14.25" customHeight="1"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ht="14.25" customHeight="1"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ht="14.25" customHeight="1"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ht="14.25" customHeight="1"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ht="14.25" customHeight="1"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ht="14.25" customHeight="1"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ht="14.25" customHeight="1"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ht="14.25" customHeight="1"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ht="14.25" customHeight="1"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ht="14.25" customHeight="1"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ht="14.25" customHeight="1"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ht="14.25" customHeight="1"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ht="14.25" customHeight="1"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ht="14.25" customHeight="1"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ht="14.25" customHeight="1"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ht="14.25" customHeight="1"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ht="14.25" customHeight="1"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ht="14.25" customHeight="1"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ht="14.25" customHeight="1"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ht="14.25" customHeight="1"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ht="14.25" customHeight="1"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ht="14.25" customHeight="1"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ht="14.25" customHeight="1"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ht="14.25" customHeight="1"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ht="14.25" customHeight="1"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ht="14.25" customHeight="1"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ht="14.25" customHeight="1"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ht="14.25" customHeight="1"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ht="14.25" customHeight="1"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ht="14.25" customHeight="1"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ht="14.25" customHeight="1"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ht="14.25" customHeight="1"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ht="14.25" customHeight="1"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ht="14.25" customHeight="1"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ht="14.25" customHeight="1"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ht="14.25" customHeight="1"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ht="14.25" customHeight="1"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ht="14.25" customHeight="1"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ht="14.25" customHeight="1"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ht="14.25" customHeight="1"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ht="14.25" customHeight="1"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ht="14.25" customHeight="1"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ht="14.25" customHeight="1"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ht="14.25" customHeight="1"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ht="14.25" customHeight="1"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ht="14.25" customHeight="1"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ht="14.25" customHeight="1"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ht="14.25" customHeight="1"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ht="14.25" customHeight="1"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ht="14.25" customHeight="1"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ht="14.25" customHeight="1"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ht="14.25" customHeight="1"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ht="14.25" customHeight="1"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ht="14.25" customHeight="1"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ht="14.25" customHeight="1"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ht="14.25" customHeight="1"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ht="14.25" customHeight="1"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ht="14.25" customHeight="1"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ht="14.25" customHeight="1"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ht="14.25" customHeight="1"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ht="14.25" customHeight="1"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ht="14.25" customHeight="1"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ht="14.25" customHeight="1"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ht="14.25" customHeight="1"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ht="14.25" customHeight="1"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ht="14.25" customHeight="1"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ht="14.25" customHeight="1"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ht="14.25" customHeight="1"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ht="14.25" customHeight="1"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ht="14.25" customHeight="1"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ht="14.25" customHeight="1"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ht="14.25" customHeight="1"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ht="14.25" customHeight="1"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ht="14.25" customHeight="1"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ht="14.25" customHeight="1"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ht="14.25" customHeight="1"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ht="14.25" customHeight="1"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ht="14.25" customHeight="1"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ht="14.25" customHeight="1"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ht="14.25" customHeight="1"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ht="14.25" customHeight="1"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ht="14.25" customHeight="1"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ht="14.25" customHeight="1"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ht="14.25" customHeight="1"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ht="14.25" customHeight="1"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ht="14.25" customHeight="1"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ht="14.25" customHeight="1"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ht="14.25" customHeight="1"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ht="14.25" customHeight="1"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ht="14.25" customHeight="1"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ht="14.25" customHeigh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ht="14.25" customHeight="1"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ht="14.25" customHeight="1"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ht="14.25" customHeight="1"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ht="14.25" customHeight="1"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ht="14.25" customHeight="1"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ht="14.25" customHeight="1"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ht="14.25" customHeight="1"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ht="14.25" customHeight="1"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ht="14.25" customHeight="1"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ht="14.25" customHeight="1"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ht="14.25" customHeight="1"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ht="14.25" customHeight="1"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ht="14.25" customHeight="1"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ht="14.25" customHeight="1"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ht="14.25" customHeight="1"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ht="14.25" customHeight="1"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ht="14.25" customHeight="1"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ht="14.25" customHeight="1"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ht="14.25" customHeight="1"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ht="14.25" customHeight="1"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ht="14.25" customHeight="1"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ht="14.25" customHeigh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ht="14.25" customHeight="1"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ht="14.25" customHeight="1"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ht="14.25" customHeight="1"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ht="14.25" customHeight="1"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ht="14.25" customHeight="1"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ht="14.25" customHeight="1"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ht="14.25" customHeight="1"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ht="14.25" customHeight="1"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ht="14.25" customHeight="1"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ht="14.25" customHeight="1"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ht="14.25" customHeight="1"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ht="14.25" customHeight="1"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ht="14.25" customHeight="1"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ht="14.25" customHeight="1"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ht="14.25" customHeight="1"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ht="14.25" customHeight="1"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ht="14.25" customHeight="1"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ht="14.25" customHeight="1"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ht="14.25" customHeight="1"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ht="14.25" customHeight="1"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ht="14.25" customHeight="1"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ht="14.25" customHeight="1"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ht="14.25" customHeight="1"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ht="14.25" customHeight="1"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ht="14.25" customHeight="1"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ht="14.25" customHeight="1"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ht="14.25" customHeight="1"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ht="14.25" customHeight="1"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ht="14.25" customHeight="1"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ht="14.25" customHeight="1"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ht="14.25" customHeight="1"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ht="14.25" customHeight="1"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ht="14.25" customHeight="1"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ht="14.25" customHeight="1"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ht="14.25" customHeight="1"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ht="14.25" customHeight="1"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ht="14.25" customHeight="1"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ht="14.25" customHeight="1"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ht="14.25" customHeight="1"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ht="14.25" customHeight="1"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ht="14.25" customHeight="1"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ht="14.25" customHeight="1"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ht="14.25" customHeight="1"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ht="14.25" customHeight="1"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ht="14.25" customHeight="1"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ht="14.25" customHeight="1"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ht="14.25" customHeight="1"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ht="14.25" customHeight="1"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ht="14.25" customHeight="1"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ht="14.25" customHeight="1"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ht="14.25" customHeight="1"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ht="14.25" customHeight="1"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ht="14.25" customHeight="1"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ht="14.25" customHeight="1"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ht="14.25" customHeight="1"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ht="14.25" customHeight="1"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ht="14.25" customHeight="1"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ht="14.25" customHeight="1"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ht="14.25" customHeight="1"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ht="14.25" customHeight="1"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ht="14.25" customHeight="1"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ht="14.25" customHeight="1"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ht="14.25" customHeight="1"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ht="14.25" customHeight="1"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ht="14.25" customHeight="1"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ht="14.25" customHeight="1"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ht="14.25" customHeight="1"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ht="14.25" customHeight="1"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ht="14.25" customHeight="1"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ht="14.25" customHeight="1"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ht="14.25" customHeight="1"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ht="14.25" customHeight="1"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ht="14.25" customHeight="1"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ht="14.25" customHeight="1"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ht="14.25" customHeight="1"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ht="14.25" customHeight="1"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ht="14.25" customHeight="1"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ht="14.25" customHeight="1"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ht="14.25" customHeight="1"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ht="14.25" customHeight="1"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ht="14.25" customHeight="1"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ht="14.25" customHeight="1"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ht="14.25" customHeight="1"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ht="14.25" customHeight="1"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ht="14.25" customHeight="1"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ht="14.25" customHeight="1"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ht="14.25" customHeight="1"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ht="14.25" customHeight="1"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ht="14.25" customHeight="1"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ht="14.25" customHeight="1"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ht="14.25" customHeight="1"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ht="14.25" customHeight="1"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ht="14.25" customHeight="1"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ht="14.25" customHeight="1"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ht="14.25" customHeight="1"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ht="14.25" customHeight="1"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ht="14.25" customHeight="1"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ht="14.25" customHeight="1"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ht="14.25" customHeight="1"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ht="14.25" customHeight="1"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ht="14.25" customHeight="1"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ht="14.25" customHeight="1"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ht="14.25" customHeight="1"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ht="14.25" customHeight="1"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ht="14.25" customHeight="1"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ht="14.25" customHeight="1"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ht="14.25" customHeight="1"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ht="14.25" customHeight="1"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ht="14.25" customHeight="1"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ht="14.25" customHeight="1"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ht="14.25" customHeight="1"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ht="14.25" customHeight="1"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ht="14.25" customHeight="1"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ht="14.25" customHeight="1"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ht="14.25" customHeight="1"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ht="14.25" customHeight="1"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ht="14.25" customHeight="1"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ht="14.25" customHeight="1"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ht="14.25" customHeight="1"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ht="14.25" customHeight="1"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ht="14.25" customHeight="1"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ht="14.25" customHeight="1"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ht="14.25" customHeight="1"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ht="14.25" customHeight="1"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ht="14.25" customHeight="1"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ht="14.25" customHeight="1"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ht="14.25" customHeight="1"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ht="14.25" customHeight="1"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ht="14.25" customHeight="1"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ht="14.25" customHeight="1"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ht="14.25" customHeight="1"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ht="14.25" customHeight="1"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ht="14.25" customHeight="1"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ht="14.25" customHeight="1"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ht="14.25" customHeight="1"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ht="14.25" customHeight="1"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ht="14.25" customHeight="1"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ht="14.25" customHeight="1"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ht="14.25" customHeight="1"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ht="14.25" customHeight="1"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ht="14.25" customHeight="1"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ht="14.25" customHeight="1"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ht="14.25" customHeight="1"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ht="14.25" customHeight="1"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ht="14.25" customHeight="1"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ht="14.25" customHeight="1"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ht="14.25" customHeight="1"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ht="14.25" customHeight="1"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ht="14.25" customHeight="1"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ht="14.25" customHeight="1"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ht="14.25" customHeight="1"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ht="14.25" customHeight="1"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ht="14.25" customHeight="1"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ht="14.25" customHeight="1"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ht="14.25" customHeight="1"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ht="14.25" customHeight="1"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ht="14.25" customHeight="1"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ht="14.25" customHeight="1"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ht="14.25" customHeight="1"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ht="14.25" customHeight="1"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ht="14.25" customHeight="1"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ht="14.25" customHeight="1"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ht="14.25" customHeight="1"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ht="14.25" customHeight="1"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ht="14.25" customHeight="1"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ht="14.25" customHeight="1"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ht="14.25" customHeight="1"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ht="14.25" customHeight="1"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ht="14.25" customHeight="1"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ht="14.25" customHeight="1"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ht="14.25" customHeight="1"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ht="14.25" customHeight="1"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ht="14.25" customHeight="1"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ht="14.25" customHeight="1"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ht="14.25" customHeight="1"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ht="14.25" customHeight="1"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ht="14.25" customHeight="1"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ht="14.25" customHeight="1"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ht="14.25" customHeight="1"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ht="14.25" customHeight="1"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ht="14.25" customHeight="1"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ht="14.25" customHeight="1"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ht="14.25" customHeight="1"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ht="14.25" customHeight="1"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ht="14.25" customHeight="1"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ht="14.25" customHeight="1"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ht="14.25" customHeight="1"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ht="14.25" customHeight="1"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ht="14.25" customHeight="1"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ht="14.25" customHeight="1"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ht="14.25" customHeight="1"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ht="14.25" customHeight="1"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ht="14.25" customHeight="1"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ht="14.25" customHeight="1"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ht="14.25" customHeight="1"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ht="14.25" customHeight="1"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ht="14.25" customHeight="1"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ht="14.25" customHeight="1"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ht="14.25" customHeight="1"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ht="14.25" customHeight="1"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ht="14.25" customHeight="1"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ht="14.25" customHeight="1"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ht="14.25" customHeight="1"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ht="14.25" customHeight="1"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ht="14.25" customHeight="1"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ht="14.25" customHeight="1"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ht="14.25" customHeight="1"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ht="14.25" customHeight="1"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ht="14.25" customHeight="1"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ht="14.25" customHeight="1"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ht="14.25" customHeight="1"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ht="14.25" customHeight="1"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ht="14.25" customHeight="1"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ht="14.25" customHeight="1"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ht="14.25" customHeight="1"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ht="14.25" customHeight="1"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ht="14.25" customHeight="1"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ht="14.25" customHeight="1"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ht="14.25" customHeight="1"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ht="14.25" customHeight="1"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ht="14.25" customHeight="1"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ht="14.25" customHeight="1"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ht="14.25" customHeight="1"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ht="14.25" customHeight="1"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ht="14.25" customHeight="1"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ht="14.25" customHeight="1"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ht="14.25" customHeight="1"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ht="14.25" customHeight="1"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ht="14.25" customHeight="1"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ht="14.25" customHeight="1"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ht="14.25" customHeight="1"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ht="14.25" customHeight="1"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ht="14.25" customHeight="1"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ht="14.25" customHeight="1"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ht="14.25" customHeight="1"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ht="14.25" customHeight="1"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ht="14.25" customHeight="1"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ht="14.25" customHeight="1"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ht="14.25" customHeight="1"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ht="14.25" customHeight="1"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ht="14.25" customHeight="1"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ht="14.25" customHeight="1"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ht="14.25" customHeight="1"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ht="14.25" customHeight="1"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ht="14.25" customHeight="1"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ht="14.25" customHeight="1"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ht="14.25" customHeight="1"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ht="14.25" customHeight="1"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ht="14.25" customHeight="1"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ht="14.25" customHeight="1"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row>
    <row r="886" spans="1:39" ht="14.25" customHeight="1"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row>
    <row r="887" spans="1:39" ht="14.25" customHeight="1"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ht="14.25" customHeight="1"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ht="14.25" customHeight="1"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ht="14.25" customHeight="1"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ht="14.25" customHeight="1"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ht="14.25" customHeight="1"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ht="14.25" customHeight="1"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ht="14.25" customHeight="1"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ht="14.25" customHeight="1"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ht="14.25" customHeight="1"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ht="14.25" customHeight="1"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ht="14.25" customHeight="1"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ht="14.25" customHeight="1"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ht="14.25" customHeight="1"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ht="14.25" customHeight="1"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ht="14.25" customHeight="1"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ht="14.25" customHeight="1"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ht="14.25" customHeight="1"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ht="14.25" customHeight="1"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ht="14.25" customHeight="1"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ht="14.25" customHeight="1"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ht="14.25" customHeight="1"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ht="14.25" customHeight="1"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ht="14.25" customHeight="1"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ht="14.25" customHeight="1"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ht="14.25" customHeight="1"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ht="14.25" customHeight="1"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ht="14.25" customHeight="1"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ht="14.25" customHeight="1"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ht="14.25" customHeight="1"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ht="14.25" customHeight="1"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ht="14.25" customHeight="1"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ht="14.25" customHeight="1"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ht="14.25" customHeight="1"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ht="14.25" customHeight="1"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ht="14.25" customHeight="1"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ht="14.25" customHeight="1"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ht="14.25" customHeight="1"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ht="14.25" customHeight="1"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ht="14.25" customHeight="1"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ht="14.25" customHeight="1"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ht="14.25" customHeight="1"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ht="14.25" customHeight="1"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ht="14.25" customHeight="1"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ht="14.25" customHeight="1"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ht="14.25" customHeight="1"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ht="14.25" customHeight="1"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ht="14.25" customHeight="1"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ht="14.25" customHeight="1"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ht="14.25" customHeight="1"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ht="14.25" customHeight="1"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ht="14.25" customHeight="1"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ht="14.25" customHeight="1"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ht="14.25" customHeight="1"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ht="14.25" customHeight="1"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ht="14.25" customHeight="1"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ht="14.25" customHeight="1"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ht="14.25" customHeight="1"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ht="14.25" customHeight="1"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ht="14.25" customHeight="1"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ht="14.25" customHeight="1"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ht="14.25" customHeight="1"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ht="14.25" customHeight="1"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ht="14.25" customHeight="1"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ht="14.25" customHeight="1"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ht="14.25" customHeight="1"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ht="14.25" customHeight="1"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ht="14.25" customHeight="1"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ht="14.25" customHeight="1"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ht="14.25" customHeight="1"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ht="14.25" customHeight="1"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ht="14.25" customHeight="1"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ht="14.25" customHeight="1"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ht="14.25" customHeight="1"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ht="14.25" customHeight="1"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ht="14.25" customHeight="1"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ht="14.25" customHeight="1"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ht="14.25" customHeight="1"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ht="14.25" customHeight="1"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ht="14.25" customHeight="1"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ht="14.25" customHeight="1"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ht="14.25" customHeight="1"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ht="14.25" customHeight="1"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ht="14.25" customHeight="1"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ht="14.25" customHeight="1"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ht="14.25" customHeight="1"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ht="14.25" customHeight="1"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ht="14.25" customHeight="1"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ht="14.25" customHeight="1"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ht="14.25" customHeight="1"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ht="14.25" customHeight="1"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ht="14.25" customHeight="1"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ht="14.25" customHeight="1"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ht="14.25" customHeight="1"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ht="14.25" customHeight="1"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ht="14.25" customHeight="1"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ht="14.25" customHeight="1"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ht="14.25" customHeight="1"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ht="14.25" customHeight="1"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ht="14.25" customHeight="1"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ht="14.25" customHeight="1"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ht="14.25" customHeight="1"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ht="14.25" customHeight="1"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ht="14.25" customHeight="1"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ht="14.25" customHeight="1"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ht="14.25" customHeight="1"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ht="14.25" customHeight="1"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ht="14.25" customHeight="1"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row r="995" spans="1:39" ht="14.25" customHeight="1"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row>
    <row r="996" spans="1:39" ht="14.25" customHeight="1" x14ac:dyDescent="0.2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row>
    <row r="997" spans="1:39" ht="14.25" customHeight="1" x14ac:dyDescent="0.2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row>
    <row r="998" spans="1:39" ht="14.25" customHeight="1" x14ac:dyDescent="0.2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row>
    <row r="999" spans="1:39" ht="14.25" customHeight="1" x14ac:dyDescent="0.2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row>
    <row r="1000" spans="1:39" ht="14.25" customHeight="1" x14ac:dyDescent="0.2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row>
  </sheetData>
  <mergeCells count="160">
    <mergeCell ref="B20:C20"/>
    <mergeCell ref="AI16:AI17"/>
    <mergeCell ref="AJ16:AJ17"/>
    <mergeCell ref="AK16:AK17"/>
    <mergeCell ref="AL16:AL17"/>
    <mergeCell ref="AM16:AM17"/>
    <mergeCell ref="B18:C18"/>
    <mergeCell ref="M18:M19"/>
    <mergeCell ref="AF18:AF19"/>
    <mergeCell ref="B19:C19"/>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D12:AD13"/>
    <mergeCell ref="AE12:AE13"/>
    <mergeCell ref="AF12:AF13"/>
    <mergeCell ref="AG12:AG13"/>
    <mergeCell ref="AH12:AH13"/>
    <mergeCell ref="AI12:AI13"/>
    <mergeCell ref="AJ12:AJ13"/>
    <mergeCell ref="AK12:AK13"/>
    <mergeCell ref="AL12:AL13"/>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W8:X9"/>
    <mergeCell ref="Y8:Z9"/>
    <mergeCell ref="AA8:AA9"/>
    <mergeCell ref="AB8:AB9"/>
    <mergeCell ref="AC8:AC9"/>
    <mergeCell ref="AD8:AD9"/>
    <mergeCell ref="AE8:AE9"/>
    <mergeCell ref="AF8:AF9"/>
    <mergeCell ref="AG8:AG9"/>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C4:AM4"/>
    <mergeCell ref="A5:AM5"/>
    <mergeCell ref="A1:D3"/>
    <mergeCell ref="E1:AE1"/>
    <mergeCell ref="AF1:AI1"/>
    <mergeCell ref="AJ1:AM1"/>
    <mergeCell ref="E2:AE2"/>
    <mergeCell ref="AF2:AI2"/>
    <mergeCell ref="AJ2:AM2"/>
    <mergeCell ref="E3:AE3"/>
    <mergeCell ref="AF3:AI3"/>
    <mergeCell ref="AJ3:AM3"/>
  </mergeCells>
  <conditionalFormatting sqref="J10 J12 J14 J16">
    <cfRule type="cellIs" priority="6" operator="equal">
      <formula>"Muy Baja 20%"</formula>
    </cfRule>
    <cfRule type="containsText" priority="7" operator="containsText" text="Muy Baja 20%">
      <formula>NOT(ISERROR(SEARCH("Muy Baja 20%",J10)))</formula>
    </cfRule>
  </conditionalFormatting>
  <conditionalFormatting sqref="L10 L12 L14 L16">
    <cfRule type="cellIs" priority="8" operator="equal">
      <formula>"Muy Baja 20%"</formula>
    </cfRule>
    <cfRule type="containsText" priority="9" operator="containsText" text="Muy Baja 20%">
      <formula>NOT(ISERROR(SEARCH("Muy Baja 20%",L10)))</formula>
    </cfRule>
  </conditionalFormatting>
  <conditionalFormatting sqref="M10:M19 AF10:AF19">
    <cfRule type="expression" dxfId="35" priority="2">
      <formula>NOT(ISERROR(SEARCH(("Extremo"),(M10))))</formula>
    </cfRule>
    <cfRule type="expression" dxfId="34" priority="3">
      <formula>NOT(ISERROR(SEARCH(("Alto"),(M10))))</formula>
    </cfRule>
    <cfRule type="expression" dxfId="33" priority="4">
      <formula>NOT(ISERROR(SEARCH(("Moderado"),(M10))))</formula>
    </cfRule>
    <cfRule type="expression" dxfId="32" priority="5">
      <formula>NOT(ISERROR(SEARCH(("Bajo"),(M10))))</formula>
    </cfRule>
  </conditionalFormatting>
  <conditionalFormatting sqref="R10:R17">
    <cfRule type="cellIs" priority="10" operator="equal">
      <formula>"Muy Baja 20%"</formula>
    </cfRule>
    <cfRule type="containsText" priority="11" operator="containsText" text="Muy Baja 20%">
      <formula>NOT(ISERROR(SEARCH("Muy Baja 20%",R10)))</formula>
    </cfRule>
  </conditionalFormatting>
  <conditionalFormatting sqref="X10:X17">
    <cfRule type="cellIs" priority="12" operator="equal">
      <formula>"Muy Baja 20%"</formula>
    </cfRule>
    <cfRule type="containsText" priority="13" operator="containsText" text="Muy Baja 20%">
      <formula>NOT(ISERROR(SEARCH("Muy Baja 20%",X10)))</formula>
    </cfRule>
  </conditionalFormatting>
  <conditionalFormatting sqref="Z10:AA17">
    <cfRule type="cellIs" priority="14" operator="equal">
      <formula>"Muy Baja 20%"</formula>
    </cfRule>
    <cfRule type="containsText" priority="15" operator="containsText" text="Muy Baja 20%">
      <formula>NOT(ISERROR(SEARCH("Muy Baja 20%",Z10)))</formula>
    </cfRule>
  </conditionalFormatting>
  <conditionalFormatting sqref="AD10:AE10 AD12:AE12 AD14:AE14 AD16:AE16">
    <cfRule type="cellIs" priority="16" operator="equal">
      <formula>"Muy Baja 20%"</formula>
    </cfRule>
    <cfRule type="containsText" priority="17" operator="containsText" text="Muy Baja 20%">
      <formula>NOT(ISERROR(SEARCH("Muy Baja 20%",AD10)))</formula>
    </cfRule>
  </conditionalFormatting>
  <dataValidations count="11">
    <dataValidation type="list" allowBlank="1" showErrorMessage="1" sqref="T10:T17" xr:uid="{00000000-0002-0000-0200-000000000000}">
      <formula1>"Continua,Aleatoria"</formula1>
      <formula2>0</formula2>
    </dataValidation>
    <dataValidation type="list" allowBlank="1" showErrorMessage="1" sqref="G10 G12 G14 G16" xr:uid="{00000000-0002-0000-0200-000001000000}">
      <formula1>"Ejecución y administración de procesos,Daños activos fijos,Fallas tecnológicas,Fraude Externo,Fraude Interno,Relaciones laborales,Usuarios,Productos y practicas organizacionales"</formula1>
      <formula2>0</formula2>
    </dataValidation>
    <dataValidation type="list" allowBlank="1" showErrorMessage="1" sqref="H10 H12 H14 H16" xr:uid="{00000000-0002-0000-0200-000002000000}">
      <formula1>"Máximo 2 por año,3 a 24 veces por año,24 a 500 veces por año,500 a 5000 veces por año,Más de 5000 veces por año"</formula1>
      <formula2>0</formula2>
    </dataValidation>
    <dataValidation type="list" allowBlank="1" showErrorMessage="1" sqref="Q10:Q17" xr:uid="{00000000-0002-0000-0200-000003000000}">
      <formula1>"Manual,Automático"</formula1>
      <formula2>0</formula2>
    </dataValidation>
    <dataValidation type="list" allowBlank="1" showErrorMessage="1" sqref="F10 F12 F14 F16" xr:uid="{00000000-0002-0000-0200-000004000000}">
      <formula1>"Gestión,Corrupción,Fiscal"</formula1>
      <formula2>0</formula2>
    </dataValidation>
    <dataValidation type="list" allowBlank="1" showErrorMessage="1" sqref="I10 I12 I14 I16" xr:uid="{00000000-0002-0000-0200-000005000000}">
      <formula1>"Muy baja,Baja,Media,Alta,Muy alta"</formula1>
      <formula2>0</formula2>
    </dataValidation>
    <dataValidation type="list" allowBlank="1" showErrorMessage="1" sqref="S10:S17" xr:uid="{00000000-0002-0000-0200-000006000000}">
      <formula1>"Documentado,Sin documentar"</formula1>
      <formula2>0</formula2>
    </dataValidation>
    <dataValidation type="list" allowBlank="1" showErrorMessage="1" sqref="P10:P17" xr:uid="{00000000-0002-0000-0200-000007000000}">
      <formula1>"Preventivo,Correctivo,Detectivo"</formula1>
      <formula2>0</formula2>
    </dataValidation>
    <dataValidation type="list" allowBlank="1" showErrorMessage="1" sqref="U10:U17" xr:uid="{00000000-0002-0000-0200-000008000000}">
      <formula1>"Con registro,Sin registro"</formula1>
      <formula2>0</formula2>
    </dataValidation>
    <dataValidation type="list" allowBlank="1" showErrorMessage="1" sqref="B10 B12 B14 B16" xr:uid="{00000000-0002-0000-0200-000009000000}">
      <formula1>"Reputacional,Económico"</formula1>
      <formula2>0</formula2>
    </dataValidation>
    <dataValidation type="list" allowBlank="1" showErrorMessage="1" sqref="K10 K12 K14 K16" xr:uid="{00000000-0002-0000-0200-00000A000000}">
      <formula1>"Leve,Menor,Moderado,Mayor,Catastrófico"</formula1>
      <formula2>0</formula2>
    </dataValidation>
  </dataValidations>
  <pageMargins left="0.7" right="0.7" top="0.75" bottom="0.75" header="0.511811023622047" footer="0.511811023622047"/>
  <pageSetup scale="11"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AM1000"/>
  <sheetViews>
    <sheetView showGridLines="0" zoomScale="120" zoomScaleNormal="120" workbookViewId="0">
      <selection sqref="A1:XFD3"/>
    </sheetView>
  </sheetViews>
  <sheetFormatPr baseColWidth="10" defaultColWidth="14.42578125" defaultRowHeight="15" customHeight="1" x14ac:dyDescent="0.25"/>
  <cols>
    <col min="1" max="1" width="13.85546875" customWidth="1"/>
    <col min="2" max="2" width="20.85546875" customWidth="1"/>
    <col min="3" max="3" width="16.5703125" customWidth="1"/>
    <col min="4" max="4" width="15.85546875" customWidth="1"/>
    <col min="5" max="5" width="53.5703125" customWidth="1"/>
    <col min="6" max="6" width="13.5703125" customWidth="1"/>
    <col min="7" max="7" width="15" customWidth="1"/>
    <col min="8" max="8" width="17.140625" customWidth="1"/>
    <col min="9" max="9" width="11.85546875" customWidth="1"/>
    <col min="10" max="10" width="11.5703125" customWidth="1"/>
    <col min="11" max="11" width="13.85546875" customWidth="1"/>
    <col min="12" max="12" width="10.42578125" customWidth="1"/>
    <col min="13" max="13" width="13.85546875" customWidth="1"/>
    <col min="14" max="14" width="16" customWidth="1"/>
    <col min="15" max="15" width="48.140625" customWidth="1"/>
    <col min="16" max="16" width="11.85546875" customWidth="1"/>
    <col min="17" max="17" width="15.5703125" customWidth="1"/>
    <col min="18" max="18" width="14.140625" customWidth="1"/>
    <col min="19" max="19" width="15.5703125" customWidth="1"/>
    <col min="20" max="20" width="13.5703125" customWidth="1"/>
    <col min="21" max="21" width="13.42578125" customWidth="1"/>
    <col min="22" max="22" width="20" customWidth="1"/>
    <col min="23" max="23" width="13.5703125" customWidth="1"/>
    <col min="24" max="24" width="8.42578125" customWidth="1"/>
    <col min="25" max="25" width="13.5703125" customWidth="1"/>
    <col min="26" max="26" width="8.42578125" customWidth="1"/>
    <col min="27" max="27" width="13.140625" customWidth="1"/>
    <col min="28" max="28" width="13.42578125" customWidth="1"/>
    <col min="29" max="29" width="12.85546875" customWidth="1"/>
    <col min="30" max="30" width="7.140625" customWidth="1"/>
    <col min="31" max="31" width="8" customWidth="1"/>
    <col min="32" max="32" width="13.85546875" customWidth="1"/>
    <col min="33" max="33" width="12.42578125" customWidth="1"/>
    <col min="34" max="34" width="22.85546875" customWidth="1"/>
    <col min="35" max="35" width="18.5703125" customWidth="1"/>
    <col min="36" max="36" width="21.5703125" customWidth="1"/>
    <col min="37" max="37" width="17.5703125" customWidth="1"/>
    <col min="38" max="38" width="17.42578125" customWidth="1"/>
    <col min="39" max="39" width="15.5703125" customWidth="1"/>
  </cols>
  <sheetData>
    <row r="1" spans="1:39"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39"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39"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4" spans="1:39" ht="24" customHeight="1" x14ac:dyDescent="0.25">
      <c r="A4" s="2" t="s">
        <v>111</v>
      </c>
      <c r="B4" s="2"/>
      <c r="C4" s="69" t="s">
        <v>174</v>
      </c>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row>
    <row r="5" spans="1:39" ht="24" customHeight="1" x14ac:dyDescent="0.25">
      <c r="A5" s="69" t="s">
        <v>175</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1:39" ht="24" customHeight="1" x14ac:dyDescent="0.25">
      <c r="A6" s="70" t="s">
        <v>3</v>
      </c>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row>
    <row r="7" spans="1:39" ht="32.25" customHeight="1" x14ac:dyDescent="0.25">
      <c r="A7" s="71" t="s">
        <v>4</v>
      </c>
      <c r="B7" s="71"/>
      <c r="C7" s="71"/>
      <c r="D7" s="71"/>
      <c r="E7" s="71"/>
      <c r="F7" s="71"/>
      <c r="G7" s="71"/>
      <c r="H7" s="71"/>
      <c r="I7" s="72" t="s">
        <v>5</v>
      </c>
      <c r="J7" s="72"/>
      <c r="K7" s="72"/>
      <c r="L7" s="72"/>
      <c r="M7" s="72"/>
      <c r="N7" s="73" t="s">
        <v>6</v>
      </c>
      <c r="O7" s="73"/>
      <c r="P7" s="73"/>
      <c r="Q7" s="73"/>
      <c r="R7" s="73"/>
      <c r="S7" s="73"/>
      <c r="T7" s="73"/>
      <c r="U7" s="73"/>
      <c r="V7" s="74" t="s">
        <v>7</v>
      </c>
      <c r="W7" s="74"/>
      <c r="X7" s="74"/>
      <c r="Y7" s="74"/>
      <c r="Z7" s="74"/>
      <c r="AA7" s="74"/>
      <c r="AB7" s="74"/>
      <c r="AC7" s="74"/>
      <c r="AD7" s="75" t="s">
        <v>8</v>
      </c>
      <c r="AE7" s="75"/>
      <c r="AF7" s="75"/>
      <c r="AG7" s="75"/>
      <c r="AH7" s="76" t="s">
        <v>9</v>
      </c>
      <c r="AI7" s="76"/>
      <c r="AJ7" s="76"/>
      <c r="AK7" s="76"/>
      <c r="AL7" s="76"/>
      <c r="AM7" s="76"/>
    </row>
    <row r="8" spans="1:39" ht="21" customHeight="1" x14ac:dyDescent="0.25">
      <c r="A8" s="77" t="s">
        <v>10</v>
      </c>
      <c r="B8" s="78" t="s">
        <v>11</v>
      </c>
      <c r="C8" s="78" t="s">
        <v>12</v>
      </c>
      <c r="D8" s="78" t="s">
        <v>13</v>
      </c>
      <c r="E8" s="78" t="s">
        <v>14</v>
      </c>
      <c r="F8" s="78" t="s">
        <v>15</v>
      </c>
      <c r="G8" s="78" t="s">
        <v>16</v>
      </c>
      <c r="H8" s="78" t="s">
        <v>17</v>
      </c>
      <c r="I8" s="79" t="s">
        <v>18</v>
      </c>
      <c r="J8" s="79" t="s">
        <v>19</v>
      </c>
      <c r="K8" s="79" t="s">
        <v>20</v>
      </c>
      <c r="L8" s="79" t="s">
        <v>19</v>
      </c>
      <c r="M8" s="79" t="s">
        <v>21</v>
      </c>
      <c r="N8" s="80" t="s">
        <v>22</v>
      </c>
      <c r="O8" s="80" t="s">
        <v>23</v>
      </c>
      <c r="P8" s="80" t="s">
        <v>24</v>
      </c>
      <c r="Q8" s="80"/>
      <c r="R8" s="80"/>
      <c r="S8" s="80"/>
      <c r="T8" s="80"/>
      <c r="U8" s="80"/>
      <c r="V8" s="78" t="s">
        <v>25</v>
      </c>
      <c r="W8" s="78" t="s">
        <v>26</v>
      </c>
      <c r="X8" s="78"/>
      <c r="Y8" s="78" t="s">
        <v>27</v>
      </c>
      <c r="Z8" s="78"/>
      <c r="AA8" s="78" t="s">
        <v>28</v>
      </c>
      <c r="AB8" s="78" t="s">
        <v>29</v>
      </c>
      <c r="AC8" s="78" t="s">
        <v>30</v>
      </c>
      <c r="AD8" s="81" t="s">
        <v>31</v>
      </c>
      <c r="AE8" s="81" t="s">
        <v>32</v>
      </c>
      <c r="AF8" s="81" t="s">
        <v>33</v>
      </c>
      <c r="AG8" s="81" t="s">
        <v>34</v>
      </c>
      <c r="AH8" s="82" t="s">
        <v>35</v>
      </c>
      <c r="AI8" s="82" t="s">
        <v>36</v>
      </c>
      <c r="AJ8" s="82" t="s">
        <v>37</v>
      </c>
      <c r="AK8" s="82" t="s">
        <v>38</v>
      </c>
      <c r="AL8" s="82" t="s">
        <v>39</v>
      </c>
      <c r="AM8" s="82" t="s">
        <v>40</v>
      </c>
    </row>
    <row r="9" spans="1:39" ht="27" customHeight="1" x14ac:dyDescent="0.25">
      <c r="A9" s="77"/>
      <c r="B9" s="77"/>
      <c r="C9" s="77"/>
      <c r="D9" s="77"/>
      <c r="E9" s="77"/>
      <c r="F9" s="77"/>
      <c r="G9" s="77"/>
      <c r="H9" s="77"/>
      <c r="I9" s="77"/>
      <c r="J9" s="77"/>
      <c r="K9" s="77"/>
      <c r="L9" s="77"/>
      <c r="M9" s="77"/>
      <c r="N9" s="77"/>
      <c r="O9" s="77"/>
      <c r="P9" s="1" t="s">
        <v>41</v>
      </c>
      <c r="Q9" s="1" t="s">
        <v>42</v>
      </c>
      <c r="R9" s="1" t="s">
        <v>43</v>
      </c>
      <c r="S9" s="1" t="s">
        <v>44</v>
      </c>
      <c r="T9" s="1" t="s">
        <v>45</v>
      </c>
      <c r="U9" s="1" t="s">
        <v>46</v>
      </c>
      <c r="V9" s="78"/>
      <c r="W9" s="78"/>
      <c r="X9" s="78"/>
      <c r="Y9" s="78"/>
      <c r="Z9" s="78"/>
      <c r="AA9" s="78"/>
      <c r="AB9" s="78"/>
      <c r="AC9" s="78"/>
      <c r="AD9" s="78"/>
      <c r="AE9" s="78"/>
      <c r="AF9" s="78"/>
      <c r="AG9" s="78"/>
      <c r="AH9" s="78"/>
      <c r="AI9" s="78"/>
      <c r="AJ9" s="78"/>
      <c r="AK9" s="78"/>
      <c r="AL9" s="78"/>
      <c r="AM9" s="78"/>
    </row>
    <row r="10" spans="1:39" ht="39.6" customHeight="1" x14ac:dyDescent="0.25">
      <c r="A10" s="83">
        <v>1</v>
      </c>
      <c r="B10" s="84" t="s">
        <v>166</v>
      </c>
      <c r="C10" s="85" t="s">
        <v>176</v>
      </c>
      <c r="D10" s="85" t="s">
        <v>177</v>
      </c>
      <c r="E10" s="85" t="s">
        <v>178</v>
      </c>
      <c r="F10" s="85" t="s">
        <v>179</v>
      </c>
      <c r="G10" s="85" t="s">
        <v>180</v>
      </c>
      <c r="H10" s="85" t="s">
        <v>53</v>
      </c>
      <c r="I10" s="86" t="s">
        <v>73</v>
      </c>
      <c r="J10" s="87">
        <f>IF(I10="Muy Baja",20%,IF(I10="Baja",40%,IF(I10="Media",60%,IF(I10="Alta",80%,IF(I10="Muy Alta",100%,"Error en datos")))))</f>
        <v>0.4</v>
      </c>
      <c r="K10" s="86" t="s">
        <v>96</v>
      </c>
      <c r="L10" s="87">
        <f>IF(K10="Leve",20%,IF(K10="Menor",40%,IF(K10="Moderado",60%,IF(K10="Mayor",80%,100%))))</f>
        <v>1</v>
      </c>
      <c r="M10" s="88"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Extremo</v>
      </c>
      <c r="N10" s="4" t="s">
        <v>56</v>
      </c>
      <c r="O10" s="6" t="s">
        <v>181</v>
      </c>
      <c r="P10" s="4" t="s">
        <v>58</v>
      </c>
      <c r="Q10" s="4" t="s">
        <v>59</v>
      </c>
      <c r="R10" s="5">
        <f t="shared" ref="R10:R19" si="0">IF(P10="Preventivo",25%,IF(P10="Detectivo",15%,IF(P10="Correctivo",10%,0)))+IF(Q10="Manual",15%,IF(Q10="Automático",25%))</f>
        <v>0.4</v>
      </c>
      <c r="S10" s="4" t="s">
        <v>60</v>
      </c>
      <c r="T10" s="4" t="s">
        <v>61</v>
      </c>
      <c r="U10" s="4" t="s">
        <v>62</v>
      </c>
      <c r="V10" s="85" t="str">
        <f>E10</f>
        <v>Probabilidad de afectación reputacional y económica debido al uso de inventarios o personal con uso lucrativo para terceros, funcionarios o contratistas de la entidad.</v>
      </c>
      <c r="W10" s="4" t="s">
        <v>18</v>
      </c>
      <c r="X10" s="5">
        <f>+J10</f>
        <v>0.4</v>
      </c>
      <c r="Y10" s="4" t="str">
        <f t="shared" ref="Y10:Y19" si="1">N10</f>
        <v xml:space="preserve">Control No.1
</v>
      </c>
      <c r="Z10" s="5">
        <f t="shared" ref="Z10:Z19" si="2">+R10</f>
        <v>0.4</v>
      </c>
      <c r="AA10" s="5">
        <f t="shared" ref="AA10:AA19" si="3">+X10*Z10</f>
        <v>0.16000000000000003</v>
      </c>
      <c r="AB10" s="89">
        <f>+X10-AA10</f>
        <v>0.24</v>
      </c>
      <c r="AC10" s="90">
        <f>+IF(P11="Correctivo",X11-AA11,L10)</f>
        <v>0.75</v>
      </c>
      <c r="AD10" s="87">
        <f>+AB10</f>
        <v>0.24</v>
      </c>
      <c r="AE10" s="87">
        <f>IF(P11="Correctivo",X11-AA11,L10)</f>
        <v>0.75</v>
      </c>
      <c r="AF10" s="88"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91" t="str">
        <f>+IF(AF10="Bajo","Asumir el riesgo, Reducir el riesgo",IF(AF10="Moderado","Asumir el riesgo, Reducir el riesgo",IF(AF10="Alto","Evitar, compartir o transferir","Eliminar o reducir el riesgo")))</f>
        <v>Evitar, compartir o transferir</v>
      </c>
      <c r="AH10" s="86" t="s">
        <v>182</v>
      </c>
      <c r="AI10" s="86" t="s">
        <v>183</v>
      </c>
      <c r="AJ10" s="98">
        <v>2026</v>
      </c>
      <c r="AK10" s="92" t="s">
        <v>120</v>
      </c>
      <c r="AL10" s="86"/>
      <c r="AM10" s="86"/>
    </row>
    <row r="11" spans="1:39" ht="28.5" x14ac:dyDescent="0.25">
      <c r="A11" s="83"/>
      <c r="B11" s="83"/>
      <c r="C11" s="83"/>
      <c r="D11" s="83"/>
      <c r="E11" s="83"/>
      <c r="F11" s="83"/>
      <c r="G11" s="83"/>
      <c r="H11" s="83"/>
      <c r="I11" s="83"/>
      <c r="J11" s="83"/>
      <c r="K11" s="83"/>
      <c r="L11" s="83"/>
      <c r="M11" s="88"/>
      <c r="N11" s="4" t="s">
        <v>66</v>
      </c>
      <c r="O11" s="6" t="s">
        <v>184</v>
      </c>
      <c r="P11" s="4" t="s">
        <v>157</v>
      </c>
      <c r="Q11" s="4" t="s">
        <v>59</v>
      </c>
      <c r="R11" s="5">
        <f t="shared" si="0"/>
        <v>0.25</v>
      </c>
      <c r="S11" s="4" t="s">
        <v>60</v>
      </c>
      <c r="T11" s="4" t="s">
        <v>185</v>
      </c>
      <c r="U11" s="4" t="s">
        <v>62</v>
      </c>
      <c r="V11" s="85"/>
      <c r="W11" s="4" t="s">
        <v>20</v>
      </c>
      <c r="X11" s="5">
        <f>+L10</f>
        <v>1</v>
      </c>
      <c r="Y11" s="4" t="str">
        <f t="shared" si="1"/>
        <v xml:space="preserve">Control No.2
</v>
      </c>
      <c r="Z11" s="5">
        <f t="shared" si="2"/>
        <v>0.25</v>
      </c>
      <c r="AA11" s="5">
        <f t="shared" si="3"/>
        <v>0.25</v>
      </c>
      <c r="AB11" s="89"/>
      <c r="AC11" s="89"/>
      <c r="AD11" s="89"/>
      <c r="AE11" s="89"/>
      <c r="AF11" s="88"/>
      <c r="AG11" s="91"/>
      <c r="AH11" s="91"/>
      <c r="AI11" s="91"/>
      <c r="AJ11" s="99"/>
      <c r="AK11" s="91"/>
      <c r="AL11" s="91"/>
      <c r="AM11" s="91"/>
    </row>
    <row r="12" spans="1:39" ht="26.85" customHeight="1" x14ac:dyDescent="0.25">
      <c r="A12" s="83">
        <v>2</v>
      </c>
      <c r="B12" s="84" t="s">
        <v>166</v>
      </c>
      <c r="C12" s="85" t="s">
        <v>186</v>
      </c>
      <c r="D12" s="85" t="s">
        <v>187</v>
      </c>
      <c r="E12" s="85" t="s">
        <v>188</v>
      </c>
      <c r="F12" s="85" t="s">
        <v>179</v>
      </c>
      <c r="G12" s="85" t="s">
        <v>180</v>
      </c>
      <c r="H12" s="85" t="s">
        <v>53</v>
      </c>
      <c r="I12" s="86" t="s">
        <v>73</v>
      </c>
      <c r="J12" s="87">
        <f>IF(I12="Muy Baja",20%,IF(I12="Baja",40%,IF(I12="Media",60%,IF(I12="Alta",80%,IF(I12="Muy Alta",100%,"Error en datos")))))</f>
        <v>0.4</v>
      </c>
      <c r="K12" s="86" t="s">
        <v>96</v>
      </c>
      <c r="L12" s="87">
        <f>IF(K12="Leve",20%,IF(K12="Menor",40%,IF(K12="Moderado",60%,IF(K12="Mayor",80%,100%))))</f>
        <v>1</v>
      </c>
      <c r="M12" s="88"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Extremo</v>
      </c>
      <c r="N12" s="4" t="s">
        <v>56</v>
      </c>
      <c r="O12" s="6" t="s">
        <v>189</v>
      </c>
      <c r="P12" s="4" t="s">
        <v>58</v>
      </c>
      <c r="Q12" s="4" t="s">
        <v>59</v>
      </c>
      <c r="R12" s="5">
        <f t="shared" si="0"/>
        <v>0.4</v>
      </c>
      <c r="S12" s="4" t="s">
        <v>60</v>
      </c>
      <c r="T12" s="4" t="s">
        <v>61</v>
      </c>
      <c r="U12" s="4" t="s">
        <v>62</v>
      </c>
      <c r="V12" s="85" t="str">
        <f>E12</f>
        <v>Probabilidad  de afectaciòn reputacional y económica por direccionamiento de servicios de adecuación de parques o escenarios deportivos a beneficio intereses de  particulares, por tráfico de influencias.</v>
      </c>
      <c r="W12" s="4" t="s">
        <v>18</v>
      </c>
      <c r="X12" s="5">
        <f>+J12</f>
        <v>0.4</v>
      </c>
      <c r="Y12" s="4" t="str">
        <f t="shared" si="1"/>
        <v xml:space="preserve">Control No.1
</v>
      </c>
      <c r="Z12" s="5">
        <f t="shared" si="2"/>
        <v>0.4</v>
      </c>
      <c r="AA12" s="5">
        <f t="shared" si="3"/>
        <v>0.16000000000000003</v>
      </c>
      <c r="AB12" s="89">
        <f>+X12-AA12</f>
        <v>0.24</v>
      </c>
      <c r="AC12" s="90">
        <f>+IF(P13="Correctivo",X13-AA13,L12)</f>
        <v>0.75</v>
      </c>
      <c r="AD12" s="87">
        <f>+AB12</f>
        <v>0.24</v>
      </c>
      <c r="AE12" s="87">
        <f>IF(P13="Correctivo",X13-AA13,L12)</f>
        <v>0.75</v>
      </c>
      <c r="AF12" s="88"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Alto</v>
      </c>
      <c r="AG12" s="91" t="str">
        <f>+IF(AF12="Bajo","Asumir el riesgo, Reducir el riesgo",IF(AF12="Moderado","Asumir el riesgo, Reducir el riesgo",IF(AF12="Alto","Evitar, compartir o transferir","Eliminar o reducir el riesgo")))</f>
        <v>Evitar, compartir o transferir</v>
      </c>
      <c r="AH12" s="86" t="s">
        <v>190</v>
      </c>
      <c r="AI12" s="86" t="s">
        <v>191</v>
      </c>
      <c r="AJ12" s="98">
        <v>2026</v>
      </c>
      <c r="AK12" s="92" t="s">
        <v>120</v>
      </c>
      <c r="AL12" s="86"/>
      <c r="AM12" s="86"/>
    </row>
    <row r="13" spans="1:39" ht="42.75" x14ac:dyDescent="0.25">
      <c r="A13" s="83"/>
      <c r="B13" s="83"/>
      <c r="C13" s="83"/>
      <c r="D13" s="83"/>
      <c r="E13" s="83"/>
      <c r="F13" s="83"/>
      <c r="G13" s="83"/>
      <c r="H13" s="83"/>
      <c r="I13" s="83"/>
      <c r="J13" s="83"/>
      <c r="K13" s="83"/>
      <c r="L13" s="83"/>
      <c r="M13" s="88"/>
      <c r="N13" s="4" t="s">
        <v>66</v>
      </c>
      <c r="O13" s="6" t="s">
        <v>192</v>
      </c>
      <c r="P13" s="4" t="s">
        <v>157</v>
      </c>
      <c r="Q13" s="4" t="s">
        <v>59</v>
      </c>
      <c r="R13" s="5">
        <f t="shared" si="0"/>
        <v>0.25</v>
      </c>
      <c r="S13" s="4" t="s">
        <v>60</v>
      </c>
      <c r="T13" s="4" t="s">
        <v>185</v>
      </c>
      <c r="U13" s="4" t="s">
        <v>62</v>
      </c>
      <c r="V13" s="85"/>
      <c r="W13" s="4" t="s">
        <v>20</v>
      </c>
      <c r="X13" s="5">
        <f>+L12</f>
        <v>1</v>
      </c>
      <c r="Y13" s="4" t="str">
        <f t="shared" si="1"/>
        <v xml:space="preserve">Control No.2
</v>
      </c>
      <c r="Z13" s="5">
        <f t="shared" si="2"/>
        <v>0.25</v>
      </c>
      <c r="AA13" s="5">
        <f t="shared" si="3"/>
        <v>0.25</v>
      </c>
      <c r="AB13" s="89"/>
      <c r="AC13" s="89"/>
      <c r="AD13" s="89"/>
      <c r="AE13" s="89"/>
      <c r="AF13" s="88"/>
      <c r="AG13" s="91"/>
      <c r="AH13" s="91"/>
      <c r="AI13" s="91"/>
      <c r="AJ13" s="99"/>
      <c r="AK13" s="91"/>
      <c r="AL13" s="91"/>
      <c r="AM13" s="91"/>
    </row>
    <row r="14" spans="1:39" ht="39.6" customHeight="1" x14ac:dyDescent="0.25">
      <c r="A14" s="83">
        <v>3</v>
      </c>
      <c r="B14" s="84" t="s">
        <v>166</v>
      </c>
      <c r="C14" s="85" t="s">
        <v>193</v>
      </c>
      <c r="D14" s="85" t="s">
        <v>194</v>
      </c>
      <c r="E14" s="85" t="s">
        <v>195</v>
      </c>
      <c r="F14" s="85" t="s">
        <v>51</v>
      </c>
      <c r="G14" s="85" t="s">
        <v>71</v>
      </c>
      <c r="H14" s="85" t="s">
        <v>53</v>
      </c>
      <c r="I14" s="86" t="s">
        <v>73</v>
      </c>
      <c r="J14" s="87">
        <f>IF(I14="Muy Baja",20%,IF(I14="Baja",40%,IF(I14="Media",60%,IF(I14="Alta",80%,IF(I14="Muy Alta",100%,"Error en datos")))))</f>
        <v>0.4</v>
      </c>
      <c r="K14" s="86" t="s">
        <v>81</v>
      </c>
      <c r="L14" s="87">
        <f>IF(K14="Leve",20%,IF(K14="Menor",40%,IF(K14="Moderado",60%,IF(K14="Mayor",80%,100%))))</f>
        <v>0.8</v>
      </c>
      <c r="M14" s="88"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4" t="s">
        <v>56</v>
      </c>
      <c r="O14" s="6" t="s">
        <v>196</v>
      </c>
      <c r="P14" s="4" t="s">
        <v>58</v>
      </c>
      <c r="Q14" s="4" t="s">
        <v>59</v>
      </c>
      <c r="R14" s="5">
        <f t="shared" si="0"/>
        <v>0.4</v>
      </c>
      <c r="S14" s="4" t="s">
        <v>60</v>
      </c>
      <c r="T14" s="4" t="s">
        <v>61</v>
      </c>
      <c r="U14" s="4" t="s">
        <v>62</v>
      </c>
      <c r="V14" s="85" t="str">
        <f>E14</f>
        <v>Probabilidad de afectaciòn reputacional y económica por ausencia de inventario o  materiales de obra para intervenir escenarios deportivos.</v>
      </c>
      <c r="W14" s="4" t="s">
        <v>18</v>
      </c>
      <c r="X14" s="5">
        <f>+J14</f>
        <v>0.4</v>
      </c>
      <c r="Y14" s="4" t="str">
        <f t="shared" si="1"/>
        <v xml:space="preserve">Control No.1
</v>
      </c>
      <c r="Z14" s="5">
        <f t="shared" si="2"/>
        <v>0.4</v>
      </c>
      <c r="AA14" s="5">
        <f t="shared" si="3"/>
        <v>0.16000000000000003</v>
      </c>
      <c r="AB14" s="89">
        <f>+X14-AA14</f>
        <v>0.24</v>
      </c>
      <c r="AC14" s="90">
        <f>+IF(P15="Correctivo",X15-AA15,L14)</f>
        <v>0.8</v>
      </c>
      <c r="AD14" s="87">
        <f>+AB14</f>
        <v>0.24</v>
      </c>
      <c r="AE14" s="87">
        <f>IF(P15="Correctivo",X15-AA15,L14)</f>
        <v>0.8</v>
      </c>
      <c r="AF14" s="88"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91" t="str">
        <f>+IF(AF14="Bajo","Asumir el riesgo, Reducir el riesgo",IF(AF14="Moderado","Asumir el riesgo, Reducir el riesgo",IF(AF14="Alto","Evitar, compartir o transferir","Eliminar o reducir el riesgo")))</f>
        <v>Evitar, compartir o transferir</v>
      </c>
      <c r="AH14" s="86" t="s">
        <v>197</v>
      </c>
      <c r="AI14" s="86" t="s">
        <v>191</v>
      </c>
      <c r="AJ14" s="98">
        <v>2026</v>
      </c>
      <c r="AK14" s="92" t="s">
        <v>120</v>
      </c>
      <c r="AL14" s="86"/>
      <c r="AM14" s="86"/>
    </row>
    <row r="15" spans="1:39" ht="42.75" x14ac:dyDescent="0.25">
      <c r="A15" s="83"/>
      <c r="B15" s="83"/>
      <c r="C15" s="83"/>
      <c r="D15" s="83"/>
      <c r="E15" s="83"/>
      <c r="F15" s="83"/>
      <c r="G15" s="83"/>
      <c r="H15" s="83"/>
      <c r="I15" s="83"/>
      <c r="J15" s="83"/>
      <c r="K15" s="83"/>
      <c r="L15" s="83"/>
      <c r="M15" s="88"/>
      <c r="N15" s="4" t="s">
        <v>66</v>
      </c>
      <c r="O15" s="6" t="s">
        <v>198</v>
      </c>
      <c r="P15" s="4" t="s">
        <v>58</v>
      </c>
      <c r="Q15" s="4" t="s">
        <v>59</v>
      </c>
      <c r="R15" s="5">
        <f t="shared" si="0"/>
        <v>0.4</v>
      </c>
      <c r="S15" s="4" t="s">
        <v>60</v>
      </c>
      <c r="T15" s="4" t="s">
        <v>185</v>
      </c>
      <c r="U15" s="4" t="s">
        <v>62</v>
      </c>
      <c r="V15" s="85"/>
      <c r="W15" s="4" t="s">
        <v>20</v>
      </c>
      <c r="X15" s="5">
        <f>+L14</f>
        <v>0.8</v>
      </c>
      <c r="Y15" s="4" t="str">
        <f t="shared" si="1"/>
        <v xml:space="preserve">Control No.2
</v>
      </c>
      <c r="Z15" s="5">
        <f t="shared" si="2"/>
        <v>0.4</v>
      </c>
      <c r="AA15" s="5">
        <f t="shared" si="3"/>
        <v>0.32000000000000006</v>
      </c>
      <c r="AB15" s="89"/>
      <c r="AC15" s="89"/>
      <c r="AD15" s="89"/>
      <c r="AE15" s="89"/>
      <c r="AF15" s="88"/>
      <c r="AG15" s="91"/>
      <c r="AH15" s="91"/>
      <c r="AI15" s="91"/>
      <c r="AJ15" s="99"/>
      <c r="AK15" s="91"/>
      <c r="AL15" s="91"/>
      <c r="AM15" s="91"/>
    </row>
    <row r="16" spans="1:39" ht="26.85" customHeight="1" x14ac:dyDescent="0.25">
      <c r="A16" s="83">
        <v>4</v>
      </c>
      <c r="B16" s="84" t="s">
        <v>47</v>
      </c>
      <c r="C16" s="85" t="s">
        <v>199</v>
      </c>
      <c r="D16" s="85" t="s">
        <v>200</v>
      </c>
      <c r="E16" s="85" t="s">
        <v>201</v>
      </c>
      <c r="F16" s="85" t="s">
        <v>51</v>
      </c>
      <c r="G16" s="85" t="s">
        <v>71</v>
      </c>
      <c r="H16" s="85" t="s">
        <v>72</v>
      </c>
      <c r="I16" s="86" t="s">
        <v>202</v>
      </c>
      <c r="J16" s="87">
        <f>IF(I16="Muy Baja",20%,IF(I16="Baja",40%,IF(I16="Media",60%,IF(I16="Alta",80%,IF(I16="Muy Alta",100%,"Error en datos")))))</f>
        <v>0.6</v>
      </c>
      <c r="K16" s="86" t="s">
        <v>81</v>
      </c>
      <c r="L16" s="87">
        <f>IF(K16="Leve",20%,IF(K16="Menor",40%,IF(K16="Moderado",60%,IF(K16="Mayor",80%,100%))))</f>
        <v>0.8</v>
      </c>
      <c r="M16" s="88"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4" t="s">
        <v>56</v>
      </c>
      <c r="O16" s="6" t="s">
        <v>203</v>
      </c>
      <c r="P16" s="4" t="s">
        <v>58</v>
      </c>
      <c r="Q16" s="4" t="s">
        <v>59</v>
      </c>
      <c r="R16" s="5">
        <f t="shared" si="0"/>
        <v>0.4</v>
      </c>
      <c r="S16" s="4" t="s">
        <v>60</v>
      </c>
      <c r="T16" s="4" t="s">
        <v>61</v>
      </c>
      <c r="U16" s="4" t="s">
        <v>62</v>
      </c>
      <c r="V16" s="85" t="str">
        <f>E16</f>
        <v>Probabilidad de afectación reputacional por baja cobertura en la intervención y/o adecuación de escenarios, frente a las solicitudes de la comunidad.</v>
      </c>
      <c r="W16" s="4" t="s">
        <v>18</v>
      </c>
      <c r="X16" s="5">
        <f>+J16</f>
        <v>0.6</v>
      </c>
      <c r="Y16" s="4" t="str">
        <f t="shared" si="1"/>
        <v xml:space="preserve">Control No.1
</v>
      </c>
      <c r="Z16" s="5">
        <f t="shared" si="2"/>
        <v>0.4</v>
      </c>
      <c r="AA16" s="5">
        <f t="shared" si="3"/>
        <v>0.24</v>
      </c>
      <c r="AB16" s="89">
        <f>+X16-AA16</f>
        <v>0.36</v>
      </c>
      <c r="AC16" s="90">
        <f>+IF(P17="Correctivo",X17-AA17,L16)</f>
        <v>0.8</v>
      </c>
      <c r="AD16" s="87">
        <f>+AB16</f>
        <v>0.36</v>
      </c>
      <c r="AE16" s="87">
        <f>IF(P17="Correctivo",X17-AA17,L16)</f>
        <v>0.8</v>
      </c>
      <c r="AF16" s="88"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91" t="str">
        <f>+IF(AF16="Bajo","Asumir el riesgo, Reducir el riesgo",IF(AF16="Moderado","Asumir el riesgo, Reducir el riesgo",IF(AF16="Alto","Evitar, compartir o transferir","Eliminar o reducir el riesgo")))</f>
        <v>Evitar, compartir o transferir</v>
      </c>
      <c r="AH16" s="86" t="s">
        <v>204</v>
      </c>
      <c r="AI16" s="86" t="s">
        <v>191</v>
      </c>
      <c r="AJ16" s="98">
        <v>2026</v>
      </c>
      <c r="AK16" s="92" t="s">
        <v>120</v>
      </c>
      <c r="AL16" s="86"/>
      <c r="AM16" s="86"/>
    </row>
    <row r="17" spans="1:39" ht="42.75" x14ac:dyDescent="0.25">
      <c r="A17" s="83"/>
      <c r="B17" s="83"/>
      <c r="C17" s="83"/>
      <c r="D17" s="83"/>
      <c r="E17" s="83"/>
      <c r="F17" s="83"/>
      <c r="G17" s="83"/>
      <c r="H17" s="83"/>
      <c r="I17" s="83"/>
      <c r="J17" s="83"/>
      <c r="K17" s="83"/>
      <c r="L17" s="83"/>
      <c r="M17" s="88"/>
      <c r="N17" s="4" t="s">
        <v>66</v>
      </c>
      <c r="O17" s="6" t="s">
        <v>205</v>
      </c>
      <c r="P17" s="4" t="s">
        <v>58</v>
      </c>
      <c r="Q17" s="4" t="s">
        <v>59</v>
      </c>
      <c r="R17" s="5">
        <f t="shared" si="0"/>
        <v>0.4</v>
      </c>
      <c r="S17" s="4" t="s">
        <v>60</v>
      </c>
      <c r="T17" s="4" t="s">
        <v>61</v>
      </c>
      <c r="U17" s="4" t="s">
        <v>62</v>
      </c>
      <c r="V17" s="85"/>
      <c r="W17" s="4" t="s">
        <v>20</v>
      </c>
      <c r="X17" s="5">
        <f>+L16</f>
        <v>0.8</v>
      </c>
      <c r="Y17" s="4" t="str">
        <f t="shared" si="1"/>
        <v xml:space="preserve">Control No.2
</v>
      </c>
      <c r="Z17" s="5">
        <f t="shared" si="2"/>
        <v>0.4</v>
      </c>
      <c r="AA17" s="5">
        <f t="shared" si="3"/>
        <v>0.32000000000000006</v>
      </c>
      <c r="AB17" s="89"/>
      <c r="AC17" s="89"/>
      <c r="AD17" s="89"/>
      <c r="AE17" s="89"/>
      <c r="AF17" s="88"/>
      <c r="AG17" s="91"/>
      <c r="AH17" s="91"/>
      <c r="AI17" s="91"/>
      <c r="AJ17" s="99"/>
      <c r="AK17" s="91"/>
      <c r="AL17" s="91"/>
      <c r="AM17" s="91"/>
    </row>
    <row r="18" spans="1:39" ht="26.85" customHeight="1" x14ac:dyDescent="0.25">
      <c r="A18" s="83">
        <v>5</v>
      </c>
      <c r="B18" s="84" t="s">
        <v>166</v>
      </c>
      <c r="C18" s="85" t="s">
        <v>206</v>
      </c>
      <c r="D18" s="85" t="s">
        <v>207</v>
      </c>
      <c r="E18" s="85" t="s">
        <v>208</v>
      </c>
      <c r="F18" s="85" t="s">
        <v>170</v>
      </c>
      <c r="G18" s="85" t="s">
        <v>209</v>
      </c>
      <c r="H18" s="85" t="s">
        <v>53</v>
      </c>
      <c r="I18" s="86" t="s">
        <v>73</v>
      </c>
      <c r="J18" s="87">
        <f>IF(I18="Muy Baja",20%,IF(I18="Baja",40%,IF(I18="Media",60%,IF(I18="Alta",80%,IF(I18="Muy Alta",100%,"Error en datos")))))</f>
        <v>0.4</v>
      </c>
      <c r="K18" s="86" t="s">
        <v>96</v>
      </c>
      <c r="L18" s="87">
        <f>IF(K18="Leve",20%,IF(K18="Menor",40%,IF(K18="Moderado",60%,IF(K18="Mayor",80%,100%))))</f>
        <v>1</v>
      </c>
      <c r="M18" s="88" t="str">
        <f>IF(AND(J18&lt;=20%,L18&lt;=20%),"Bajo", IF(AND(J18&lt;=40%,L18&lt;=20%),"Bajo", IF(AND(J18&lt;=60%,L18&lt;=20%),"Moderado", IF(AND(J18&lt;=80%,L18&lt;=20%),"Moderado", IF(AND(J18&lt;=100%,L18&lt;=20%),"Alto", IF(AND(J18&lt;=20%,L18&lt;=40%),"Bajo", IF(AND(J18&lt;=40%,L18&lt;=40%),"Moderado", IF(AND(J18&lt;=60%,L18&lt;=40%),"Moderado", IF(AND(J18&lt;=80%,L18&lt;=40%),"Moderado", IF(AND(J18&lt;=100%,L18&lt;=40%),"Alto", IF(AND(J18&lt;=20%,L18&lt;=60%),"Moderado", IF(AND(J18&lt;=40%,L18&lt;=60%),"Moderado", IF(AND(J18&lt;=60%,L18&lt;=60%),"Moderado", IF(AND(J18&lt;=80%,L18&lt;=60%),"Alto", IF(AND(J18&lt;=100%,L18&lt;=60%),"Alto", IF(AND(J18&lt;=20%,L18&lt;=80%),"Alto", IF(AND(J18&lt;=40%,L18&lt;=80%),"Alto", IF(AND(J18&lt;=60%,L18&lt;=80%),"Alto", IF(AND(J18&lt;=80%,L18&lt;=80%),"Alto", IF(AND(J18&lt;=100%,L18&lt;=80%),"Alto", IF(AND(J18&lt;=20%,L18&lt;=100%),"Extremo", IF(AND(J18&lt;=40%,L18&lt;=100%),"Extremo", IF(AND(J18&lt;=60%,L18&lt;=100%),"Extremo", IF(AND(J18&lt;=80%,L18&lt;=100%),"Extremo", IF(AND(J18&lt;=100%,L18&lt;=100%),"Extremo","")))))))))))))))))))))))))</f>
        <v>Extremo</v>
      </c>
      <c r="N18" s="4" t="s">
        <v>56</v>
      </c>
      <c r="O18" s="6" t="s">
        <v>210</v>
      </c>
      <c r="P18" s="4" t="s">
        <v>58</v>
      </c>
      <c r="Q18" s="4" t="s">
        <v>59</v>
      </c>
      <c r="R18" s="5">
        <f t="shared" si="0"/>
        <v>0.4</v>
      </c>
      <c r="S18" s="4" t="s">
        <v>60</v>
      </c>
      <c r="T18" s="4" t="s">
        <v>61</v>
      </c>
      <c r="U18" s="4" t="s">
        <v>62</v>
      </c>
      <c r="V18" s="85" t="str">
        <f>E18</f>
        <v>Posible de afectaciòn reputacional y económica por deterioro de los escenarios deportivos por materiales de baja calidad, Vandalismo o fallas estructurales en la obra</v>
      </c>
      <c r="W18" s="4" t="s">
        <v>18</v>
      </c>
      <c r="X18" s="5">
        <f>+J18</f>
        <v>0.4</v>
      </c>
      <c r="Y18" s="4" t="str">
        <f t="shared" si="1"/>
        <v xml:space="preserve">Control No.1
</v>
      </c>
      <c r="Z18" s="5">
        <f t="shared" si="2"/>
        <v>0.4</v>
      </c>
      <c r="AA18" s="5">
        <f t="shared" si="3"/>
        <v>0.16000000000000003</v>
      </c>
      <c r="AB18" s="89">
        <f>+X18-AA18</f>
        <v>0.24</v>
      </c>
      <c r="AC18" s="90">
        <f>+IF(P19="Correctivo",X19-AA19,L18)</f>
        <v>0.75</v>
      </c>
      <c r="AD18" s="87">
        <f>+AB18</f>
        <v>0.24</v>
      </c>
      <c r="AE18" s="87">
        <f>IF(P19="Correctivo",X19-AA19,L18)</f>
        <v>0.75</v>
      </c>
      <c r="AF18" s="88" t="str">
        <f>IF(AND(AD18&lt;=20%,AE18&lt;=20%),"Bajo", IF(AND(AD18&lt;=40%,AE18&lt;=20%),"Bajo", IF(AND(AD18&lt;=60%,AE18&lt;=20%),"Moderado", IF(AND(AD18&lt;=80%,AE18&lt;=20%),"Moderado", IF(AND(AD18&lt;=100%,AE18&lt;=20%),"Alto", IF(AND(AD18&lt;=20%,AE18&lt;=40%),"Bajo", IF(AND(AD18&lt;=40%,AE18&lt;=40%),"Moderado", IF(AND(AD18&lt;=60%,AE18&lt;=40%),"Moderado", IF(AND(AD18&lt;=80%,AE18&lt;=40%),"Moderado", IF(AND(AD18&lt;=100%,AE18&lt;=40%),"Alto", IF(AND(AD18&lt;=20%,AE18&lt;=60%),"Moderado", IF(AND(AD18&lt;=40%,AE18&lt;=60%),"Moderado", IF(AND(AD18&lt;=60%,AE18&lt;=60%),"Moderado", IF(AND(AD18&lt;=80%,AE18&lt;=60%),"Alto", IF(AND(AD18&lt;=100%,AE18&lt;=60%),"Alto", IF(AND(AD18&lt;=20%,AE18&lt;=80%),"Alto", IF(AND(AD18&lt;=40%,AE18&lt;=80%),"Alto", IF(AND(AD18&lt;=60%,AE18&lt;=80%),"Alto", IF(AND(AD18&lt;=80%,AE18&lt;=80%),"Alto", IF(AND(AD18&lt;=100%,AE18&lt;=80%),"Alto", IF(AND(AD18&lt;=20%,AE18&lt;=100%),"Extremo", IF(AND(AD18&lt;=40%,AE18&lt;=100%),"Extremo", IF(AND(AD18&lt;=60%,AE18&lt;=100%),"Extremo", IF(AND(AD18&lt;=80%,AE18&lt;=100%),"Extremo", IF(AND(AD18&lt;=100%,AE18&lt;=100%),"Extremo","")))))))))))))))))))))))))</f>
        <v>Alto</v>
      </c>
      <c r="AG18" s="91" t="str">
        <f>+IF(AF18="Bajo","Asumir el riesgo, Reducir el riesgo",IF(AF18="Moderado","Asumir el riesgo, Reducir el riesgo",IF(AF18="Alto","Evitar, compartir o transferir","Eliminar o reducir el riesgo")))</f>
        <v>Evitar, compartir o transferir</v>
      </c>
      <c r="AH18" s="86" t="s">
        <v>211</v>
      </c>
      <c r="AI18" s="86" t="s">
        <v>191</v>
      </c>
      <c r="AJ18" s="98">
        <v>2026</v>
      </c>
      <c r="AK18" s="92" t="s">
        <v>120</v>
      </c>
      <c r="AL18" s="86"/>
      <c r="AM18" s="86"/>
    </row>
    <row r="19" spans="1:39" ht="42.75" x14ac:dyDescent="0.25">
      <c r="A19" s="83"/>
      <c r="B19" s="83"/>
      <c r="C19" s="83"/>
      <c r="D19" s="83"/>
      <c r="E19" s="83"/>
      <c r="F19" s="83"/>
      <c r="G19" s="83"/>
      <c r="H19" s="83"/>
      <c r="I19" s="83"/>
      <c r="J19" s="83"/>
      <c r="K19" s="83"/>
      <c r="L19" s="83"/>
      <c r="M19" s="88"/>
      <c r="N19" s="4" t="s">
        <v>66</v>
      </c>
      <c r="O19" s="6" t="s">
        <v>212</v>
      </c>
      <c r="P19" s="4" t="s">
        <v>157</v>
      </c>
      <c r="Q19" s="4" t="s">
        <v>59</v>
      </c>
      <c r="R19" s="5">
        <f t="shared" si="0"/>
        <v>0.25</v>
      </c>
      <c r="S19" s="4" t="s">
        <v>60</v>
      </c>
      <c r="T19" s="4" t="s">
        <v>61</v>
      </c>
      <c r="U19" s="4" t="s">
        <v>62</v>
      </c>
      <c r="V19" s="85"/>
      <c r="W19" s="4" t="s">
        <v>20</v>
      </c>
      <c r="X19" s="5">
        <f>+L18</f>
        <v>1</v>
      </c>
      <c r="Y19" s="4" t="str">
        <f t="shared" si="1"/>
        <v xml:space="preserve">Control No.2
</v>
      </c>
      <c r="Z19" s="5">
        <f t="shared" si="2"/>
        <v>0.25</v>
      </c>
      <c r="AA19" s="5">
        <f t="shared" si="3"/>
        <v>0.25</v>
      </c>
      <c r="AB19" s="89"/>
      <c r="AC19" s="89"/>
      <c r="AD19" s="89"/>
      <c r="AE19" s="89"/>
      <c r="AF19" s="88"/>
      <c r="AG19" s="91"/>
      <c r="AH19" s="91"/>
      <c r="AI19" s="91"/>
      <c r="AJ19" s="99"/>
      <c r="AK19" s="91"/>
      <c r="AL19" s="91"/>
      <c r="AM19" s="91"/>
    </row>
    <row r="20" spans="1:39" ht="14.25" customHeight="1" x14ac:dyDescent="0.25">
      <c r="A20" s="7" t="s">
        <v>102</v>
      </c>
      <c r="B20" s="97" t="s">
        <v>103</v>
      </c>
      <c r="C20" s="97"/>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ht="14.25" customHeight="1" x14ac:dyDescent="0.25">
      <c r="A21" s="7" t="s">
        <v>104</v>
      </c>
      <c r="B21" s="97" t="s">
        <v>105</v>
      </c>
      <c r="C21" s="97"/>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ht="14.25" customHeight="1" x14ac:dyDescent="0.25">
      <c r="A22" s="7" t="s">
        <v>106</v>
      </c>
      <c r="B22" s="96">
        <v>46042</v>
      </c>
      <c r="C22" s="96"/>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ht="14.25" customHeight="1" x14ac:dyDescent="0.25">
      <c r="A23" s="8" t="s">
        <v>107</v>
      </c>
      <c r="B23" s="22">
        <v>46042</v>
      </c>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ht="14.25"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ht="14.25"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ht="14.2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ht="14.2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ht="14.2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ht="14.25" customHeight="1"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ht="14.25" customHeight="1"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ht="14.25" customHeight="1"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ht="14.25" customHeight="1"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ht="14.25" customHeight="1"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ht="14.25" customHeight="1"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ht="14.25"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ht="14.25" customHeight="1"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ht="14.25" customHeight="1"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ht="14.25" customHeight="1"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ht="14.25" customHeight="1"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ht="14.2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ht="14.25" customHeight="1"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ht="14.25" customHeight="1"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ht="14.25" customHeight="1"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ht="14.2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ht="14.25" customHeight="1"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ht="14.2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ht="14.25" customHeight="1"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ht="14.25" customHeight="1"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ht="14.25" customHeight="1"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ht="14.2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ht="14.25" customHeight="1"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ht="14.25" customHeight="1"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ht="14.2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ht="14.2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ht="14.25" customHeight="1"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ht="14.25" customHeight="1"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ht="14.25" customHeight="1"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ht="14.25" customHeight="1"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ht="14.25" customHeight="1" x14ac:dyDescent="0.2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ht="14.25" customHeight="1"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ht="14.25" customHeight="1" x14ac:dyDescent="0.2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ht="14.25" customHeight="1" x14ac:dyDescent="0.25">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ht="14.25" customHeight="1" x14ac:dyDescent="0.2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ht="14.25" customHeight="1" x14ac:dyDescent="0.25">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ht="14.25" customHeight="1" x14ac:dyDescent="0.2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ht="14.25" customHeight="1" x14ac:dyDescent="0.25">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ht="14.25" customHeight="1" x14ac:dyDescent="0.25">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ht="14.25" customHeight="1" x14ac:dyDescent="0.25">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ht="14.25" customHeight="1" x14ac:dyDescent="0.25">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ht="14.25" customHeight="1" x14ac:dyDescent="0.25">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ht="14.25" customHeight="1" x14ac:dyDescent="0.25">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ht="14.25" customHeight="1" x14ac:dyDescent="0.25">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ht="14.25" customHeight="1" x14ac:dyDescent="0.25">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ht="14.25" customHeight="1" x14ac:dyDescent="0.2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ht="14.25" customHeight="1" x14ac:dyDescent="0.2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ht="14.25" customHeight="1"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4.25" customHeight="1"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ht="14.25" customHeight="1"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ht="14.25" customHeight="1" x14ac:dyDescent="0.2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ht="14.25" customHeight="1" x14ac:dyDescent="0.2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ht="14.25" customHeight="1" x14ac:dyDescent="0.2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ht="14.25" customHeight="1"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ht="14.25" customHeight="1"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ht="14.25" customHeight="1"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ht="14.25" customHeight="1"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ht="14.25" customHeight="1"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ht="14.25" customHeight="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ht="14.25" customHeight="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ht="14.25" customHeight="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ht="14.25" customHeight="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ht="14.25" customHeight="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ht="14.25" customHeight="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ht="14.25" customHeight="1" x14ac:dyDescent="0.2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ht="14.25"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ht="14.25" customHeight="1" x14ac:dyDescent="0.25">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ht="14.25" customHeight="1" x14ac:dyDescent="0.25">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ht="14.25" customHeight="1" x14ac:dyDescent="0.25">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ht="14.25" customHeight="1" x14ac:dyDescent="0.2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ht="14.25" customHeight="1" x14ac:dyDescent="0.2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ht="14.2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ht="14.2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ht="14.2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ht="14.2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ht="14.2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ht="14.2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ht="14.2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ht="14.2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ht="14.2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ht="14.2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ht="14.2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ht="14.2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ht="14.2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ht="14.2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ht="14.2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ht="14.2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ht="14.2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ht="14.2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ht="14.2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ht="14.2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ht="14.2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ht="14.2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ht="14.2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ht="14.2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ht="14.2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ht="14.2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ht="14.2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ht="14.2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ht="14.2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ht="14.2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ht="14.2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ht="14.2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row>
    <row r="132" spans="1:39" ht="14.2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row>
    <row r="133" spans="1:39" ht="14.2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ht="14.2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ht="14.2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ht="14.2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ht="14.2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ht="14.2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ht="14.2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ht="14.2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ht="14.2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ht="14.2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ht="14.2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ht="14.2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ht="14.2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ht="14.2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ht="14.2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ht="14.2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ht="14.2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ht="14.2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ht="14.2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ht="14.2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ht="14.2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ht="14.2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ht="14.2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ht="14.2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ht="14.2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ht="14.2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ht="14.2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ht="14.2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ht="14.2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ht="14.2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ht="14.2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ht="14.2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ht="14.2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ht="14.2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ht="14.2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ht="14.2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ht="14.2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ht="14.2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ht="14.2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ht="14.2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ht="14.2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ht="14.2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ht="14.2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ht="14.2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ht="14.2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ht="14.2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ht="14.2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ht="14.2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ht="14.2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ht="14.2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ht="14.2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ht="14.2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ht="14.2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ht="14.2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ht="14.2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row>
    <row r="188" spans="1:39" ht="14.2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row>
    <row r="189" spans="1:39" ht="14.2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ht="14.2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ht="14.2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ht="14.2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ht="14.2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ht="14.2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ht="14.2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ht="14.2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ht="14.2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ht="14.2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ht="14.2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ht="14.2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ht="14.2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ht="14.2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ht="14.2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ht="14.2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ht="14.2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ht="14.2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ht="14.2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ht="14.2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ht="14.2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ht="14.2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ht="14.2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ht="14.2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ht="14.2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ht="14.2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ht="14.2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ht="14.2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ht="14.2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ht="14.2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ht="14.2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ht="14.2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ht="14.2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ht="14.2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ht="14.2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ht="14.2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ht="14.2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ht="14.2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ht="14.2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ht="14.2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ht="14.2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ht="14.2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row>
    <row r="231" spans="1:39" ht="14.2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ht="14.2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ht="14.2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ht="14.2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ht="14.2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ht="14.2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ht="14.2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ht="14.2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ht="14.2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ht="14.2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ht="14.2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ht="14.2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ht="14.2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ht="14.2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ht="14.2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ht="14.2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ht="14.2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ht="14.2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ht="14.2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ht="14.2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ht="14.2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ht="14.2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ht="14.2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ht="14.2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ht="14.2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ht="14.2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ht="14.2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ht="14.2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ht="14.2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ht="14.2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ht="14.2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ht="14.2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ht="14.2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ht="14.2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ht="14.2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ht="14.2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ht="14.2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ht="14.2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ht="14.25" customHeight="1"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ht="14.25" customHeight="1"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ht="14.25" customHeight="1"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ht="14.25" customHeight="1"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ht="14.25" customHeight="1"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ht="14.25" customHeight="1"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ht="14.25" customHeight="1"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ht="14.25" customHeight="1"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ht="14.25" customHeight="1"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ht="14.25" customHeight="1"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ht="14.25" customHeight="1"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ht="14.25" customHeight="1"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ht="14.25" customHeight="1"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ht="14.25" customHeight="1"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ht="14.25" customHeight="1"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ht="14.25" customHeight="1"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ht="14.25" customHeight="1"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ht="14.25" customHeight="1"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ht="14.25" customHeight="1"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ht="14.25" customHeight="1"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ht="14.25" customHeight="1"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ht="14.25" customHeight="1"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ht="14.25" customHeight="1"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ht="14.25" customHeight="1"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ht="14.25" customHeight="1"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ht="14.25" customHeight="1"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ht="14.25" customHeight="1"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ht="14.25" customHeight="1"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ht="14.25" customHeight="1"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ht="14.25" customHeight="1"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ht="14.25" customHeight="1"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ht="14.25" customHeight="1"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ht="14.25" customHeight="1"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ht="14.25" customHeight="1"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ht="14.25" customHeight="1"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ht="14.25" customHeight="1"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ht="14.25" customHeight="1"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ht="14.25" customHeight="1"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ht="14.25" customHeight="1"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ht="14.25" customHeight="1"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ht="14.25" customHeight="1"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ht="14.25" customHeight="1"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ht="14.25" customHeight="1"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ht="14.25" customHeight="1"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ht="14.25" customHeight="1"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ht="14.25" customHeight="1"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ht="14.25" customHeight="1"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ht="14.25" customHeight="1"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ht="14.25" customHeight="1"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ht="14.25" customHeight="1"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ht="14.25" customHeight="1"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ht="14.25" customHeight="1"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ht="14.25" customHeight="1"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ht="14.25" customHeight="1"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ht="14.25" customHeight="1"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ht="14.25" customHeight="1"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ht="14.25" customHeight="1"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ht="14.25" customHeight="1"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ht="14.25" customHeight="1"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ht="14.25" customHeight="1"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ht="14.25" customHeight="1"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ht="14.25" customHeight="1"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ht="14.25" customHeight="1"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ht="14.25" customHeight="1"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ht="14.25" customHeight="1"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ht="14.25" customHeight="1"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ht="14.25" customHeight="1"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ht="14.25" customHeight="1"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ht="14.25" customHeight="1"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ht="14.25" customHeight="1"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ht="14.25" customHeight="1"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ht="14.25" customHeight="1"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ht="14.25" customHeight="1"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ht="14.25" customHeight="1"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ht="14.25" customHeight="1"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ht="14.25" customHeight="1"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ht="14.25" customHeight="1"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ht="14.25" customHeight="1"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ht="14.25" customHeight="1"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ht="14.25" customHeight="1"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ht="14.25" customHeight="1"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ht="14.25" customHeight="1"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ht="14.25" customHeight="1"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ht="14.25" customHeight="1"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ht="14.25" customHeight="1"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ht="14.25" customHeight="1"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ht="14.25" customHeight="1"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ht="14.25" customHeight="1"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ht="14.25" customHeight="1"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ht="14.25" customHeight="1"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ht="14.25" customHeight="1"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ht="14.25" customHeight="1"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ht="14.25" customHeight="1"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ht="14.25" customHeight="1"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ht="14.25" customHeight="1"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ht="14.25" customHeight="1"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ht="14.25" customHeight="1"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ht="14.25" customHeight="1"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ht="14.25" customHeight="1"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ht="14.25" customHeight="1"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ht="14.25" customHeight="1"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ht="14.25" customHeight="1"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ht="14.25" customHeight="1"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ht="14.25" customHeight="1"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ht="14.25" customHeight="1"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ht="14.25" customHeight="1"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ht="14.25" customHeight="1"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ht="14.25" customHeight="1"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ht="14.25" customHeight="1"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ht="14.25" customHeight="1"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ht="14.25" customHeight="1"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ht="14.25" customHeight="1"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ht="14.25" customHeight="1"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ht="14.25" customHeight="1"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ht="14.25" customHeight="1"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ht="14.25" customHeight="1"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ht="14.25" customHeight="1"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ht="14.25" customHeight="1"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ht="14.25" customHeight="1"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ht="14.25" customHeight="1"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ht="14.25" customHeight="1"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ht="14.25" customHeight="1"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ht="14.25" customHeight="1"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ht="14.25" customHeight="1"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ht="14.25" customHeight="1"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ht="14.25" customHeight="1"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ht="14.25" customHeight="1"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ht="14.25" customHeight="1"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ht="14.25" customHeight="1"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ht="14.25" customHeight="1"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ht="14.25" customHeight="1"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ht="14.25" customHeight="1"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row>
    <row r="401" spans="1:39" ht="14.25" customHeight="1"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ht="14.25" customHeight="1"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ht="14.25" customHeight="1"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ht="14.25" customHeight="1"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ht="14.25" customHeight="1"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ht="14.25" customHeight="1"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ht="14.25" customHeight="1"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ht="14.25" customHeight="1"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ht="14.25" customHeight="1"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ht="14.25" customHeight="1"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ht="14.25" customHeight="1"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ht="14.25" customHeight="1"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ht="14.25" customHeight="1"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ht="14.25" customHeight="1"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ht="14.25" customHeight="1"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ht="14.25" customHeight="1"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ht="14.25" customHeight="1"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ht="14.25" customHeight="1"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ht="14.25" customHeight="1"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ht="14.25" customHeight="1"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ht="14.25" customHeight="1"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ht="14.25" customHeight="1"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ht="14.25" customHeight="1"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ht="14.25" customHeight="1"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ht="14.25" customHeight="1"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row>
    <row r="426" spans="1:39" ht="14.25" customHeight="1"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ht="14.25" customHeight="1"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ht="14.25" customHeight="1"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ht="14.25" customHeight="1"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ht="14.25" customHeight="1"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ht="14.25" customHeight="1"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ht="14.25" customHeight="1"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ht="14.25" customHeight="1"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ht="14.25" customHeight="1"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ht="14.25" customHeight="1"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ht="14.25" customHeight="1"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ht="14.25" customHeight="1"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ht="14.25" customHeight="1"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ht="14.25" customHeight="1"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ht="14.25" customHeight="1"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ht="14.25" customHeight="1"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ht="14.25" customHeight="1"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ht="14.25" customHeight="1"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ht="14.25" customHeight="1"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ht="14.25" customHeight="1"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ht="14.25" customHeight="1"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ht="14.25" customHeight="1"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ht="14.25" customHeight="1"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ht="14.25" customHeight="1"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ht="14.25" customHeight="1"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ht="14.25" customHeight="1"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ht="14.25" customHeight="1"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ht="14.25" customHeight="1"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ht="14.25" customHeight="1"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ht="14.25" customHeight="1"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ht="14.25" customHeight="1"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ht="14.25" customHeight="1"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ht="14.25" customHeight="1"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ht="14.25" customHeight="1"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ht="14.25" customHeight="1"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ht="14.25" customHeight="1"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ht="14.25" customHeight="1"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ht="14.25" customHeight="1"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ht="14.25" customHeight="1"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ht="14.25" customHeight="1"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ht="14.25" customHeight="1"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ht="14.25" customHeight="1"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ht="14.25" customHeight="1"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ht="14.25" customHeight="1"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ht="14.25" customHeight="1"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ht="14.25" customHeight="1"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ht="14.25" customHeight="1"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ht="14.25" customHeight="1"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ht="14.25" customHeight="1"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ht="14.25" customHeight="1"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ht="14.25" customHeight="1"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ht="14.25" customHeight="1"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ht="14.25" customHeight="1"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ht="14.25" customHeight="1"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ht="14.25" customHeight="1"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ht="14.25" customHeight="1"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ht="14.25" customHeight="1"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ht="14.25" customHeight="1"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ht="14.25" customHeight="1"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ht="14.25" customHeight="1"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ht="14.25" customHeight="1"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ht="14.25" customHeight="1"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ht="14.25" customHeight="1"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ht="14.25" customHeight="1"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ht="14.25" customHeight="1"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ht="14.25" customHeight="1"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ht="14.25" customHeight="1"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ht="14.25" customHeight="1"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ht="14.25" customHeight="1"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ht="14.25" customHeight="1"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ht="14.25" customHeight="1"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ht="14.25" customHeight="1"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ht="14.25" customHeight="1"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ht="14.25" customHeight="1"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ht="14.25" customHeight="1"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ht="14.25" customHeight="1"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ht="14.25" customHeight="1"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ht="14.25" customHeight="1"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ht="14.25" customHeight="1"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ht="14.25" customHeight="1"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ht="14.25" customHeight="1"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ht="14.25" customHeight="1"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ht="14.25" customHeight="1"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ht="14.25" customHeight="1"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ht="14.25" customHeight="1"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ht="14.25" customHeight="1"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ht="14.25" customHeight="1"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ht="14.25" customHeight="1"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ht="14.25" customHeight="1"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ht="14.25" customHeight="1"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ht="14.25" customHeight="1"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ht="14.25" customHeight="1"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ht="14.25" customHeight="1"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ht="14.25" customHeight="1"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ht="14.25" customHeight="1"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ht="14.25" customHeight="1"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ht="14.25" customHeight="1"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ht="14.25" customHeight="1"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ht="14.25" customHeight="1"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ht="14.25" customHeight="1"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ht="14.25" customHeight="1"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ht="14.25" customHeight="1"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ht="14.25" customHeight="1"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ht="14.25" customHeight="1"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ht="14.25" customHeight="1"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ht="14.25" customHeight="1"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ht="14.25" customHeight="1"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ht="14.25" customHeight="1"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ht="14.25" customHeight="1"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ht="14.25" customHeight="1"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ht="14.25" customHeight="1"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ht="14.25" customHeight="1"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ht="14.25" customHeight="1"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ht="14.25" customHeight="1"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ht="14.25" customHeight="1"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ht="14.25" customHeight="1"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ht="14.25" customHeight="1"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ht="14.25" customHeight="1"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ht="14.25" customHeight="1"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ht="14.25" customHeight="1"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ht="14.25" customHeight="1"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ht="14.25" customHeight="1"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ht="14.25" customHeight="1"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ht="14.25" customHeight="1"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ht="14.25" customHeight="1"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ht="14.25" customHeight="1"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ht="14.25" customHeight="1"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ht="14.25" customHeight="1"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ht="14.25" customHeight="1"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ht="14.25" customHeight="1"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ht="14.25" customHeight="1"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ht="14.25" customHeight="1"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ht="14.25" customHeight="1"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ht="14.25" customHeight="1"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ht="14.25" customHeight="1"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ht="14.25" customHeight="1"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ht="14.25" customHeight="1"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ht="14.25" customHeight="1"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ht="14.25" customHeight="1"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ht="14.25" customHeight="1"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ht="14.25" customHeight="1"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ht="14.25" customHeight="1"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ht="14.25" customHeight="1"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ht="14.25" customHeight="1"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ht="14.25" customHeight="1"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ht="14.25" customHeight="1"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ht="14.25" customHeight="1"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ht="14.25" customHeight="1"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ht="14.25" customHeight="1"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ht="14.25" customHeight="1"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ht="14.25" customHeight="1"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ht="14.25" customHeight="1"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ht="14.25" customHeight="1"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ht="14.25" customHeight="1"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ht="14.25" customHeight="1"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ht="14.25" customHeight="1"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ht="14.25" customHeight="1"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ht="14.25" customHeight="1"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ht="14.25" customHeight="1"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ht="14.25" customHeight="1"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ht="14.25" customHeight="1"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ht="14.25" customHeight="1"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ht="14.25" customHeight="1"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ht="14.25" customHeight="1"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ht="14.25" customHeight="1"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ht="14.25" customHeight="1"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ht="14.25" customHeight="1"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ht="14.25" customHeight="1"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ht="14.25" customHeight="1"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ht="14.25" customHeight="1"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ht="14.25" customHeight="1"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ht="14.25" customHeight="1"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ht="14.25" customHeight="1"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ht="14.25" customHeight="1"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ht="14.25" customHeight="1"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ht="14.25" customHeight="1"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ht="14.25" customHeight="1"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ht="14.25" customHeight="1"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ht="14.25" customHeight="1"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ht="14.25" customHeight="1"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ht="14.25" customHeight="1"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ht="14.25" customHeight="1"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ht="14.25" customHeight="1"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ht="14.25" customHeight="1"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ht="14.25" customHeight="1"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ht="14.25" customHeight="1"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ht="14.25" customHeight="1"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ht="14.25" customHeigh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ht="14.25" customHeight="1"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ht="14.25" customHeight="1"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ht="14.25" customHeight="1"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ht="14.25" customHeight="1"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ht="14.25" customHeight="1"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ht="14.25" customHeight="1"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ht="14.25" customHeight="1"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ht="14.25" customHeight="1"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ht="14.25" customHeight="1"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ht="14.25" customHeight="1"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ht="14.25" customHeight="1"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ht="14.25" customHeight="1"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ht="14.25" customHeight="1"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ht="14.25" customHeight="1"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ht="14.25" customHeight="1"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ht="14.25" customHeight="1"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ht="14.25" customHeight="1"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ht="14.25" customHeight="1"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ht="14.25" customHeight="1"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ht="14.25" customHeight="1"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ht="14.25" customHeight="1"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ht="14.25" customHeigh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ht="14.25" customHeight="1"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ht="14.25" customHeight="1"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ht="14.25" customHeight="1"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ht="14.25" customHeight="1"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ht="14.25" customHeight="1"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ht="14.25" customHeight="1"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ht="14.25" customHeight="1"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ht="14.25" customHeight="1"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ht="14.25" customHeight="1"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ht="14.25" customHeight="1"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ht="14.25" customHeight="1"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ht="14.25" customHeight="1"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ht="14.25" customHeight="1"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ht="14.25" customHeight="1"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ht="14.25" customHeight="1"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ht="14.25" customHeight="1"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ht="14.25" customHeight="1"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ht="14.25" customHeight="1"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ht="14.25" customHeight="1"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ht="14.25" customHeight="1"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ht="14.25" customHeight="1"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ht="14.25" customHeight="1"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ht="14.25" customHeight="1"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ht="14.25" customHeight="1"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ht="14.25" customHeight="1"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ht="14.25" customHeight="1"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ht="14.25" customHeight="1"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ht="14.25" customHeight="1"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ht="14.25" customHeight="1"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ht="14.25" customHeight="1"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ht="14.25" customHeight="1"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ht="14.25" customHeight="1"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ht="14.25" customHeight="1"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ht="14.25" customHeight="1"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ht="14.25" customHeight="1"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ht="14.25" customHeight="1"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ht="14.25" customHeight="1"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ht="14.25" customHeight="1"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ht="14.25" customHeight="1"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ht="14.25" customHeight="1"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ht="14.25" customHeight="1"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ht="14.25" customHeight="1"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ht="14.25" customHeight="1"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ht="14.25" customHeight="1"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ht="14.25" customHeight="1"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ht="14.25" customHeight="1"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ht="14.25" customHeight="1"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ht="14.25" customHeight="1"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ht="14.25" customHeight="1"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ht="14.25" customHeight="1"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ht="14.25" customHeight="1"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ht="14.25" customHeight="1"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ht="14.25" customHeight="1"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ht="14.25" customHeight="1"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ht="14.25" customHeight="1"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ht="14.25" customHeight="1"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ht="14.25" customHeight="1"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ht="14.25" customHeight="1"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ht="14.25" customHeight="1"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ht="14.25" customHeight="1"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ht="14.25" customHeight="1"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ht="14.25" customHeight="1"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ht="14.25" customHeight="1"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ht="14.25" customHeight="1"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ht="14.25" customHeight="1"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ht="14.25" customHeight="1"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ht="14.25" customHeight="1"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ht="14.25" customHeight="1"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ht="14.25" customHeight="1"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ht="14.25" customHeight="1"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ht="14.25" customHeight="1"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ht="14.25" customHeight="1"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ht="14.25" customHeight="1"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ht="14.25" customHeight="1"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ht="14.25" customHeight="1"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ht="14.25" customHeight="1"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ht="14.25" customHeight="1"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ht="14.25" customHeight="1"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ht="14.25" customHeight="1"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ht="14.25" customHeight="1"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ht="14.25" customHeight="1"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ht="14.25" customHeight="1"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ht="14.25" customHeight="1"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ht="14.25" customHeight="1"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ht="14.25" customHeight="1"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ht="14.25" customHeight="1"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ht="14.25" customHeight="1"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ht="14.25" customHeight="1"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ht="14.25" customHeight="1"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ht="14.25" customHeight="1"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ht="14.25" customHeight="1"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ht="14.25" customHeight="1"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ht="14.25" customHeight="1"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ht="14.25" customHeight="1"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ht="14.25" customHeight="1"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ht="14.25" customHeight="1"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ht="14.25" customHeight="1"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ht="14.25" customHeight="1"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ht="14.25" customHeight="1"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ht="14.25" customHeight="1"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ht="14.25" customHeight="1"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ht="14.25" customHeight="1"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ht="14.25" customHeight="1"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ht="14.25" customHeight="1"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ht="14.25" customHeight="1"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ht="14.25" customHeight="1"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ht="14.25" customHeight="1"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ht="14.25" customHeight="1"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ht="14.25" customHeight="1"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ht="14.25" customHeight="1"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ht="14.25" customHeight="1"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ht="14.25" customHeight="1"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ht="14.25" customHeight="1"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ht="14.25" customHeight="1"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ht="14.25" customHeight="1"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ht="14.25" customHeight="1"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ht="14.25" customHeight="1"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ht="14.25" customHeight="1"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ht="14.25" customHeight="1"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ht="14.25" customHeight="1"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ht="14.25" customHeight="1"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ht="14.25" customHeight="1"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ht="14.25" customHeight="1"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ht="14.25" customHeight="1"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ht="14.25" customHeight="1"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ht="14.25" customHeight="1"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ht="14.25" customHeight="1"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ht="14.25" customHeight="1"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ht="14.25" customHeight="1"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ht="14.25" customHeight="1"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ht="14.25" customHeight="1"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ht="14.25" customHeight="1"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ht="14.25" customHeight="1"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ht="14.25" customHeight="1"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ht="14.25" customHeight="1"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ht="14.25" customHeight="1"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ht="14.25" customHeight="1"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ht="14.25" customHeight="1"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ht="14.25" customHeight="1"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ht="14.25" customHeight="1"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ht="14.25" customHeight="1"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ht="14.25" customHeight="1"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ht="14.25" customHeight="1"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ht="14.25" customHeight="1"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ht="14.25" customHeight="1"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ht="14.25" customHeight="1"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ht="14.25" customHeight="1"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ht="14.25" customHeight="1"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ht="14.25" customHeight="1"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ht="14.25" customHeight="1"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ht="14.25" customHeight="1"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ht="14.25" customHeight="1"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ht="14.25" customHeight="1"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ht="14.25" customHeight="1"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ht="14.25" customHeight="1"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ht="14.25" customHeight="1"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ht="14.25" customHeight="1"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ht="14.25" customHeight="1"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ht="14.25" customHeight="1"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ht="14.25" customHeight="1"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ht="14.25" customHeight="1"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ht="14.25" customHeight="1"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ht="14.25" customHeight="1"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ht="14.25" customHeight="1"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ht="14.25" customHeight="1"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ht="14.25" customHeight="1"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ht="14.25" customHeight="1"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ht="14.25" customHeight="1"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ht="14.25" customHeight="1"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ht="14.25" customHeight="1"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ht="14.25" customHeight="1"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ht="14.25" customHeight="1"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ht="14.25" customHeight="1"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ht="14.25" customHeight="1"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ht="14.25" customHeight="1"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ht="14.25" customHeight="1"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ht="14.25" customHeight="1"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ht="14.25" customHeight="1"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ht="14.25" customHeight="1"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ht="14.25" customHeight="1"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ht="14.25" customHeight="1"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ht="14.25" customHeight="1"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ht="14.25" customHeight="1"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ht="14.25" customHeight="1"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ht="14.25" customHeight="1"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ht="14.25" customHeight="1"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ht="14.25" customHeight="1"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ht="14.25" customHeight="1"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ht="14.25" customHeight="1"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ht="14.25" customHeight="1"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ht="14.25" customHeight="1"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ht="14.25" customHeight="1"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ht="14.25" customHeight="1"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ht="14.25" customHeight="1"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ht="14.25" customHeight="1"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ht="14.25" customHeight="1"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ht="14.25" customHeight="1"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ht="14.25" customHeight="1"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ht="14.25" customHeight="1"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ht="14.25" customHeight="1"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ht="14.25" customHeight="1"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ht="14.25" customHeight="1"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ht="14.25" customHeight="1"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ht="14.25" customHeight="1"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ht="14.25" customHeight="1"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ht="14.25" customHeight="1"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ht="14.25" customHeight="1"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ht="14.25" customHeight="1"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ht="14.25" customHeight="1"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ht="14.25" customHeight="1"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ht="14.25" customHeight="1"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ht="14.25" customHeight="1"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ht="14.25" customHeight="1"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ht="14.25" customHeight="1"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ht="14.25" customHeight="1"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ht="14.25" customHeight="1"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ht="14.25" customHeight="1"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ht="14.25" customHeight="1"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ht="14.25" customHeight="1"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ht="14.25" customHeight="1"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ht="14.25" customHeight="1"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ht="14.25" customHeight="1"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ht="14.25" customHeight="1"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ht="14.25" customHeight="1"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ht="14.25" customHeight="1"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ht="14.25" customHeight="1"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ht="14.25" customHeight="1"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ht="14.25" customHeight="1"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ht="14.25" customHeight="1"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ht="14.25" customHeight="1"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ht="14.25" customHeight="1"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ht="14.25" customHeight="1"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ht="14.25" customHeight="1"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ht="14.25" customHeight="1"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ht="14.25" customHeight="1"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ht="14.25" customHeight="1"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ht="14.25" customHeight="1"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ht="14.25" customHeight="1"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ht="14.25" customHeight="1"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ht="14.25" customHeight="1"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ht="14.25" customHeight="1"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ht="14.25" customHeight="1"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ht="14.25" customHeight="1"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ht="14.25" customHeight="1"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ht="14.25" customHeight="1"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ht="14.25" customHeight="1"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ht="14.25" customHeight="1"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ht="14.25" customHeight="1"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ht="14.25" customHeight="1"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ht="14.25" customHeight="1"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row>
    <row r="886" spans="1:39" ht="14.25" customHeight="1"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row>
    <row r="887" spans="1:39" ht="14.25" customHeight="1"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ht="14.25" customHeight="1"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ht="14.25" customHeight="1"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ht="14.25" customHeight="1"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ht="14.25" customHeight="1"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ht="14.25" customHeight="1"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ht="14.25" customHeight="1"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ht="14.25" customHeight="1"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ht="14.25" customHeight="1"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ht="14.25" customHeight="1"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ht="14.25" customHeight="1"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ht="14.25" customHeight="1"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ht="14.25" customHeight="1"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ht="14.25" customHeight="1"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ht="14.25" customHeight="1"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ht="14.25" customHeight="1"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ht="14.25" customHeight="1"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ht="14.25" customHeight="1"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ht="14.25" customHeight="1"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ht="14.25" customHeight="1"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ht="14.25" customHeight="1"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ht="14.25" customHeight="1"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ht="14.25" customHeight="1"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ht="14.25" customHeight="1"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ht="14.25" customHeight="1"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ht="14.25" customHeight="1"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ht="14.25" customHeight="1"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ht="14.25" customHeight="1"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ht="14.25" customHeight="1"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ht="14.25" customHeight="1"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ht="14.25" customHeight="1"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ht="14.25" customHeight="1"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ht="14.25" customHeight="1"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ht="14.25" customHeight="1"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ht="14.25" customHeight="1"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ht="14.25" customHeight="1"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ht="14.25" customHeight="1"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ht="14.25" customHeight="1"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ht="14.25" customHeight="1"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ht="14.25" customHeight="1"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ht="14.25" customHeight="1"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ht="14.25" customHeight="1"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ht="14.25" customHeight="1"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ht="14.25" customHeight="1"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ht="14.25" customHeight="1"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ht="14.25" customHeight="1"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ht="14.25" customHeight="1"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ht="14.25" customHeight="1"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ht="14.25" customHeight="1"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ht="14.25" customHeight="1"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ht="14.25" customHeight="1"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ht="14.25" customHeight="1"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ht="14.25" customHeight="1"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ht="14.25" customHeight="1"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ht="14.25" customHeight="1"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ht="14.25" customHeight="1"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ht="14.25" customHeight="1"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ht="14.25" customHeight="1"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ht="14.25" customHeight="1"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ht="14.25" customHeight="1"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ht="14.25" customHeight="1"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ht="14.25" customHeight="1"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ht="14.25" customHeight="1"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ht="14.25" customHeight="1"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ht="14.25" customHeight="1"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ht="14.25" customHeight="1"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ht="14.25" customHeight="1"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ht="14.25" customHeight="1"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ht="14.25" customHeight="1"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ht="14.25" customHeight="1"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ht="14.25" customHeight="1"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ht="14.25" customHeight="1"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ht="14.25" customHeight="1"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ht="14.25" customHeight="1"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ht="14.25" customHeight="1"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ht="14.25" customHeight="1"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ht="14.25" customHeight="1"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ht="14.25" customHeight="1"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ht="14.25" customHeight="1"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ht="14.25" customHeight="1"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ht="14.25" customHeight="1"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ht="14.25" customHeight="1"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ht="14.25" customHeight="1"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ht="14.25" customHeight="1"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ht="14.25" customHeight="1"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ht="14.25" customHeight="1"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ht="14.25" customHeight="1"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ht="14.25" customHeight="1"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ht="14.25" customHeight="1"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ht="14.25" customHeight="1"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ht="14.25" customHeight="1"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ht="14.25" customHeight="1"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ht="14.25" customHeight="1"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ht="14.25" customHeight="1"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ht="14.25" customHeight="1"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ht="14.25" customHeight="1"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ht="14.25" customHeight="1"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ht="14.25" customHeight="1"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ht="14.25" customHeight="1"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ht="14.25" customHeight="1"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ht="14.25" customHeight="1"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ht="14.25" customHeight="1"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ht="14.25" customHeight="1"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ht="14.25" customHeight="1"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ht="14.25" customHeight="1"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ht="14.25" customHeight="1"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ht="14.25" customHeight="1"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ht="14.25" customHeight="1"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row r="995" spans="1:39" ht="14.25" customHeight="1"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row>
    <row r="996" spans="1:39" ht="14.25" customHeight="1" x14ac:dyDescent="0.2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row>
    <row r="997" spans="1:39" ht="14.25" customHeight="1" x14ac:dyDescent="0.2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row>
    <row r="998" spans="1:39" ht="14.25" customHeight="1" x14ac:dyDescent="0.2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row>
    <row r="999" spans="1:39" ht="14.25" customHeight="1" x14ac:dyDescent="0.2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row>
    <row r="1000" spans="1:39" ht="14.25" customHeight="1" x14ac:dyDescent="0.2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row>
  </sheetData>
  <mergeCells count="184">
    <mergeCell ref="B22:C22"/>
    <mergeCell ref="AG18:AG19"/>
    <mergeCell ref="AH18:AH19"/>
    <mergeCell ref="AI18:AI19"/>
    <mergeCell ref="AJ18:AJ19"/>
    <mergeCell ref="AK18:AK19"/>
    <mergeCell ref="AL18:AL19"/>
    <mergeCell ref="AM18:AM19"/>
    <mergeCell ref="B20:C20"/>
    <mergeCell ref="B21:C21"/>
    <mergeCell ref="AI16:AI17"/>
    <mergeCell ref="AJ16:AJ17"/>
    <mergeCell ref="AK16:AK17"/>
    <mergeCell ref="AL16:AL17"/>
    <mergeCell ref="AM16:AM17"/>
    <mergeCell ref="A18:A19"/>
    <mergeCell ref="B18:B19"/>
    <mergeCell ref="C18:C19"/>
    <mergeCell ref="D18:D19"/>
    <mergeCell ref="E18:E19"/>
    <mergeCell ref="F18:F19"/>
    <mergeCell ref="G18:G19"/>
    <mergeCell ref="H18:H19"/>
    <mergeCell ref="I18:I19"/>
    <mergeCell ref="J18:J19"/>
    <mergeCell ref="K18:K19"/>
    <mergeCell ref="L18:L19"/>
    <mergeCell ref="M18:M19"/>
    <mergeCell ref="V18:V19"/>
    <mergeCell ref="AB18:AB19"/>
    <mergeCell ref="AC18:AC19"/>
    <mergeCell ref="AD18:AD19"/>
    <mergeCell ref="AE18:AE19"/>
    <mergeCell ref="AF18:AF19"/>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D12:AD13"/>
    <mergeCell ref="AE12:AE13"/>
    <mergeCell ref="AF12:AF13"/>
    <mergeCell ref="AG12:AG13"/>
    <mergeCell ref="AH12:AH13"/>
    <mergeCell ref="AI12:AI13"/>
    <mergeCell ref="AJ12:AJ13"/>
    <mergeCell ref="AK12:AK13"/>
    <mergeCell ref="AL12:AL13"/>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W8:X9"/>
    <mergeCell ref="Y8:Z9"/>
    <mergeCell ref="AA8:AA9"/>
    <mergeCell ref="AB8:AB9"/>
    <mergeCell ref="AC8:AC9"/>
    <mergeCell ref="AD8:AD9"/>
    <mergeCell ref="AE8:AE9"/>
    <mergeCell ref="AF8:AF9"/>
    <mergeCell ref="AG8:AG9"/>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C4:AM4"/>
    <mergeCell ref="A5:AM5"/>
    <mergeCell ref="A1:D3"/>
    <mergeCell ref="E1:AE1"/>
    <mergeCell ref="AF1:AI1"/>
    <mergeCell ref="AJ1:AM1"/>
    <mergeCell ref="E2:AE2"/>
    <mergeCell ref="AF2:AI2"/>
    <mergeCell ref="AJ2:AM2"/>
    <mergeCell ref="E3:AE3"/>
    <mergeCell ref="AF3:AI3"/>
    <mergeCell ref="AJ3:AM3"/>
  </mergeCells>
  <conditionalFormatting sqref="J10 J12 J14 J16 J18">
    <cfRule type="cellIs" priority="6" operator="equal">
      <formula>"Muy Baja 20%"</formula>
    </cfRule>
    <cfRule type="containsText" priority="7" operator="containsText" text="Muy Baja 20%">
      <formula>NOT(ISERROR(SEARCH("Muy Baja 20%",J10)))</formula>
    </cfRule>
  </conditionalFormatting>
  <conditionalFormatting sqref="L10 L12 L14 L16 L18">
    <cfRule type="cellIs" priority="8" operator="equal">
      <formula>"Muy Baja 20%"</formula>
    </cfRule>
    <cfRule type="containsText" priority="9" operator="containsText" text="Muy Baja 20%">
      <formula>NOT(ISERROR(SEARCH("Muy Baja 20%",L10)))</formula>
    </cfRule>
  </conditionalFormatting>
  <conditionalFormatting sqref="M10:M19 AF10:AF19">
    <cfRule type="expression" dxfId="31" priority="2">
      <formula>NOT(ISERROR(SEARCH(("Extremo"),(M10))))</formula>
    </cfRule>
    <cfRule type="expression" dxfId="30" priority="3">
      <formula>NOT(ISERROR(SEARCH(("Alto"),(M10))))</formula>
    </cfRule>
    <cfRule type="expression" dxfId="29" priority="4">
      <formula>NOT(ISERROR(SEARCH(("Moderado"),(M10))))</formula>
    </cfRule>
    <cfRule type="expression" dxfId="28" priority="5">
      <formula>NOT(ISERROR(SEARCH(("Bajo"),(M10))))</formula>
    </cfRule>
  </conditionalFormatting>
  <conditionalFormatting sqref="R10:R19">
    <cfRule type="cellIs" priority="10" operator="equal">
      <formula>"Muy Baja 20%"</formula>
    </cfRule>
    <cfRule type="containsText" priority="11" operator="containsText" text="Muy Baja 20%">
      <formula>NOT(ISERROR(SEARCH("Muy Baja 20%",R10)))</formula>
    </cfRule>
  </conditionalFormatting>
  <conditionalFormatting sqref="X10:X19">
    <cfRule type="cellIs" priority="12" operator="equal">
      <formula>"Muy Baja 20%"</formula>
    </cfRule>
    <cfRule type="containsText" priority="13" operator="containsText" text="Muy Baja 20%">
      <formula>NOT(ISERROR(SEARCH("Muy Baja 20%",X10)))</formula>
    </cfRule>
  </conditionalFormatting>
  <conditionalFormatting sqref="Z10:AA19">
    <cfRule type="cellIs" priority="14" operator="equal">
      <formula>"Muy Baja 20%"</formula>
    </cfRule>
    <cfRule type="containsText" priority="15" operator="containsText" text="Muy Baja 20%">
      <formula>NOT(ISERROR(SEARCH("Muy Baja 20%",Z10)))</formula>
    </cfRule>
  </conditionalFormatting>
  <conditionalFormatting sqref="AD10:AE10 AD12:AE12 AD14:AE14 AD16:AE16 AD18:AE18">
    <cfRule type="cellIs" priority="16" operator="equal">
      <formula>"Muy Baja 20%"</formula>
    </cfRule>
    <cfRule type="containsText" priority="17" operator="containsText" text="Muy Baja 20%">
      <formula>NOT(ISERROR(SEARCH("Muy Baja 20%",AD10)))</formula>
    </cfRule>
  </conditionalFormatting>
  <dataValidations count="11">
    <dataValidation type="list" allowBlank="1" showErrorMessage="1" sqref="T10:T19" xr:uid="{00000000-0002-0000-0300-000000000000}">
      <formula1>"Continua,Aleatoria"</formula1>
      <formula2>0</formula2>
    </dataValidation>
    <dataValidation type="list" allowBlank="1" showErrorMessage="1" sqref="G10 G12 G14 G16 G18" xr:uid="{00000000-0002-0000-0300-000001000000}">
      <formula1>"Ejecución y administración de procesos,Daños activos fijos,Fallas tecnológicas,Fraude Externo,Fraude Interno,Relaciones laborales,Usuarios,Productos y practicas organizacionales"</formula1>
      <formula2>0</formula2>
    </dataValidation>
    <dataValidation type="list" allowBlank="1" showErrorMessage="1" sqref="H10 H12 H14 H16 H18" xr:uid="{00000000-0002-0000-0300-000002000000}">
      <formula1>"Máximo 2 por año,3 a 24 veces por año,24 a 500 veces por año,500 a 5000 veces por año,Más de 5000 veces por año"</formula1>
      <formula2>0</formula2>
    </dataValidation>
    <dataValidation type="list" allowBlank="1" showErrorMessage="1" sqref="Q10:Q19" xr:uid="{00000000-0002-0000-0300-000003000000}">
      <formula1>"Manual,Automático"</formula1>
      <formula2>0</formula2>
    </dataValidation>
    <dataValidation type="list" allowBlank="1" showErrorMessage="1" sqref="F10 F12 F14 F16 F18" xr:uid="{00000000-0002-0000-0300-000004000000}">
      <formula1>"Gestión,Corrupción,Fiscal"</formula1>
      <formula2>0</formula2>
    </dataValidation>
    <dataValidation type="list" allowBlank="1" showErrorMessage="1" sqref="I10 I12 I14 I16 I18" xr:uid="{00000000-0002-0000-0300-000005000000}">
      <formula1>"Muy baja,Baja,Media,Alta,Muy alta"</formula1>
      <formula2>0</formula2>
    </dataValidation>
    <dataValidation type="list" allowBlank="1" showErrorMessage="1" sqref="S10:S19" xr:uid="{00000000-0002-0000-0300-000006000000}">
      <formula1>"Documentado,Sin documentar"</formula1>
      <formula2>0</formula2>
    </dataValidation>
    <dataValidation type="list" allowBlank="1" showErrorMessage="1" sqref="P10:P19" xr:uid="{00000000-0002-0000-0300-000007000000}">
      <formula1>"Preventivo,Correctivo,Detectivo"</formula1>
      <formula2>0</formula2>
    </dataValidation>
    <dataValidation type="list" allowBlank="1" showErrorMessage="1" sqref="U10:U19" xr:uid="{00000000-0002-0000-0300-000008000000}">
      <formula1>"Con registro,Sin registro"</formula1>
      <formula2>0</formula2>
    </dataValidation>
    <dataValidation type="list" allowBlank="1" showErrorMessage="1" sqref="B10 B12 B14 B16 B18" xr:uid="{00000000-0002-0000-0300-000009000000}">
      <formula1>"Reputacional,Económico"</formula1>
      <formula2>0</formula2>
    </dataValidation>
    <dataValidation type="list" allowBlank="1" showErrorMessage="1" sqref="K10 K12 K14 K16 K18" xr:uid="{00000000-0002-0000-0300-00000A000000}">
      <formula1>"Leve,Menor,Moderado,Mayor,Catastrófico"</formula1>
      <formula2>0</formula2>
    </dataValidation>
  </dataValidations>
  <pageMargins left="0.7" right="0.7" top="0.75" bottom="0.75" header="0.511811023622047" footer="0.511811023622047"/>
  <pageSetup scale="11"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AM1000"/>
  <sheetViews>
    <sheetView showGridLines="0" zoomScale="47" zoomScaleNormal="47" workbookViewId="0">
      <pane xSplit="4" ySplit="6" topLeftCell="E7" activePane="bottomRight" state="frozen"/>
      <selection pane="topRight" activeCell="E1" sqref="E1"/>
      <selection pane="bottomLeft" activeCell="A7" sqref="A7"/>
      <selection pane="bottomRight" sqref="A1:XFD3"/>
    </sheetView>
  </sheetViews>
  <sheetFormatPr baseColWidth="10" defaultColWidth="14.42578125" defaultRowHeight="15" customHeight="1" x14ac:dyDescent="0.25"/>
  <cols>
    <col min="1" max="1" width="12.5703125" customWidth="1"/>
    <col min="2" max="2" width="25.42578125" customWidth="1"/>
    <col min="3" max="3" width="21.140625" customWidth="1"/>
    <col min="4" max="4" width="18" customWidth="1"/>
    <col min="5" max="5" width="18.5703125" customWidth="1"/>
    <col min="7" max="7" width="15.85546875" customWidth="1"/>
    <col min="8" max="8" width="14.85546875" customWidth="1"/>
    <col min="9" max="10" width="12.5703125" customWidth="1"/>
    <col min="11" max="11" width="11.5703125" customWidth="1"/>
    <col min="12" max="12" width="11" customWidth="1"/>
    <col min="13" max="13" width="17.42578125" customWidth="1"/>
    <col min="14" max="14" width="15.42578125" customWidth="1"/>
    <col min="15" max="15" width="27.85546875" customWidth="1"/>
    <col min="16" max="16" width="11.42578125" customWidth="1"/>
    <col min="17" max="17" width="14.5703125" customWidth="1"/>
    <col min="18" max="18" width="11.85546875" customWidth="1"/>
    <col min="19" max="19" width="15.5703125" customWidth="1"/>
    <col min="20" max="20" width="11.140625" customWidth="1"/>
    <col min="21" max="21" width="13.140625" customWidth="1"/>
    <col min="22" max="22" width="18" customWidth="1"/>
    <col min="23" max="23" width="14.5703125" customWidth="1"/>
    <col min="24" max="24" width="8.5703125" customWidth="1"/>
    <col min="25" max="25" width="15.42578125" customWidth="1"/>
    <col min="26" max="26" width="9.42578125" customWidth="1"/>
    <col min="27" max="27" width="12.5703125" customWidth="1"/>
    <col min="28" max="28" width="13.85546875" customWidth="1"/>
    <col min="29" max="29" width="11.5703125" customWidth="1"/>
    <col min="30" max="30" width="7.5703125" customWidth="1"/>
    <col min="31" max="31" width="7.42578125" customWidth="1"/>
    <col min="32" max="32" width="16.42578125" customWidth="1"/>
    <col min="33" max="33" width="13.140625" customWidth="1"/>
    <col min="34" max="34" width="22.85546875" customWidth="1"/>
    <col min="35" max="35" width="15.5703125" customWidth="1"/>
    <col min="36" max="36" width="20.5703125" customWidth="1"/>
    <col min="37" max="37" width="19.42578125" customWidth="1"/>
    <col min="38" max="38" width="17.42578125" customWidth="1"/>
    <col min="39" max="39" width="15.5703125" customWidth="1"/>
  </cols>
  <sheetData>
    <row r="1" spans="1:39"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39"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39"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4" spans="1:39" ht="24" customHeight="1" x14ac:dyDescent="0.25">
      <c r="A4" s="2" t="s">
        <v>0</v>
      </c>
      <c r="B4" s="2"/>
      <c r="C4" s="69" t="s">
        <v>213</v>
      </c>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row>
    <row r="5" spans="1:39" ht="24" customHeight="1" x14ac:dyDescent="0.25">
      <c r="A5" s="69" t="s">
        <v>214</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1:39" ht="24" customHeight="1" x14ac:dyDescent="0.25">
      <c r="A6" s="70" t="s">
        <v>3</v>
      </c>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row>
    <row r="7" spans="1:39" ht="32.25" customHeight="1" x14ac:dyDescent="0.25">
      <c r="A7" s="71" t="s">
        <v>4</v>
      </c>
      <c r="B7" s="71"/>
      <c r="C7" s="71"/>
      <c r="D7" s="71"/>
      <c r="E7" s="71"/>
      <c r="F7" s="71"/>
      <c r="G7" s="71"/>
      <c r="H7" s="71"/>
      <c r="I7" s="72" t="s">
        <v>5</v>
      </c>
      <c r="J7" s="72"/>
      <c r="K7" s="72"/>
      <c r="L7" s="72"/>
      <c r="M7" s="72"/>
      <c r="N7" s="73" t="s">
        <v>6</v>
      </c>
      <c r="O7" s="73"/>
      <c r="P7" s="73"/>
      <c r="Q7" s="73"/>
      <c r="R7" s="73"/>
      <c r="S7" s="73"/>
      <c r="T7" s="73"/>
      <c r="U7" s="73"/>
      <c r="V7" s="74" t="s">
        <v>7</v>
      </c>
      <c r="W7" s="74"/>
      <c r="X7" s="74"/>
      <c r="Y7" s="74"/>
      <c r="Z7" s="74"/>
      <c r="AA7" s="74"/>
      <c r="AB7" s="74"/>
      <c r="AC7" s="74"/>
      <c r="AD7" s="75" t="s">
        <v>8</v>
      </c>
      <c r="AE7" s="75"/>
      <c r="AF7" s="75"/>
      <c r="AG7" s="75"/>
      <c r="AH7" s="76" t="s">
        <v>9</v>
      </c>
      <c r="AI7" s="76"/>
      <c r="AJ7" s="76"/>
      <c r="AK7" s="76"/>
      <c r="AL7" s="76"/>
      <c r="AM7" s="76"/>
    </row>
    <row r="8" spans="1:39" ht="21" customHeight="1" x14ac:dyDescent="0.25">
      <c r="A8" s="77" t="s">
        <v>10</v>
      </c>
      <c r="B8" s="78" t="s">
        <v>11</v>
      </c>
      <c r="C8" s="78" t="s">
        <v>12</v>
      </c>
      <c r="D8" s="78" t="s">
        <v>13</v>
      </c>
      <c r="E8" s="78" t="s">
        <v>14</v>
      </c>
      <c r="F8" s="78" t="s">
        <v>15</v>
      </c>
      <c r="G8" s="78" t="s">
        <v>16</v>
      </c>
      <c r="H8" s="78" t="s">
        <v>17</v>
      </c>
      <c r="I8" s="79" t="s">
        <v>18</v>
      </c>
      <c r="J8" s="79" t="s">
        <v>19</v>
      </c>
      <c r="K8" s="79" t="s">
        <v>20</v>
      </c>
      <c r="L8" s="79" t="s">
        <v>19</v>
      </c>
      <c r="M8" s="79" t="s">
        <v>21</v>
      </c>
      <c r="N8" s="80" t="s">
        <v>22</v>
      </c>
      <c r="O8" s="80" t="s">
        <v>23</v>
      </c>
      <c r="P8" s="80" t="s">
        <v>24</v>
      </c>
      <c r="Q8" s="80"/>
      <c r="R8" s="80"/>
      <c r="S8" s="80"/>
      <c r="T8" s="80"/>
      <c r="U8" s="80"/>
      <c r="V8" s="78" t="s">
        <v>25</v>
      </c>
      <c r="W8" s="78" t="s">
        <v>26</v>
      </c>
      <c r="X8" s="78"/>
      <c r="Y8" s="78" t="s">
        <v>27</v>
      </c>
      <c r="Z8" s="78"/>
      <c r="AA8" s="78" t="s">
        <v>28</v>
      </c>
      <c r="AB8" s="78" t="s">
        <v>29</v>
      </c>
      <c r="AC8" s="78" t="s">
        <v>30</v>
      </c>
      <c r="AD8" s="81" t="s">
        <v>31</v>
      </c>
      <c r="AE8" s="81" t="s">
        <v>32</v>
      </c>
      <c r="AF8" s="81" t="s">
        <v>33</v>
      </c>
      <c r="AG8" s="81" t="s">
        <v>34</v>
      </c>
      <c r="AH8" s="82" t="s">
        <v>35</v>
      </c>
      <c r="AI8" s="82" t="s">
        <v>36</v>
      </c>
      <c r="AJ8" s="82" t="s">
        <v>37</v>
      </c>
      <c r="AK8" s="82" t="s">
        <v>38</v>
      </c>
      <c r="AL8" s="82" t="s">
        <v>39</v>
      </c>
      <c r="AM8" s="82" t="s">
        <v>40</v>
      </c>
    </row>
    <row r="9" spans="1:39" ht="27" customHeight="1" x14ac:dyDescent="0.25">
      <c r="A9" s="77"/>
      <c r="B9" s="77"/>
      <c r="C9" s="77"/>
      <c r="D9" s="77"/>
      <c r="E9" s="77"/>
      <c r="F9" s="77"/>
      <c r="G9" s="77"/>
      <c r="H9" s="77"/>
      <c r="I9" s="77"/>
      <c r="J9" s="77"/>
      <c r="K9" s="77"/>
      <c r="L9" s="77"/>
      <c r="M9" s="77"/>
      <c r="N9" s="77"/>
      <c r="O9" s="77"/>
      <c r="P9" s="1" t="s">
        <v>41</v>
      </c>
      <c r="Q9" s="1" t="s">
        <v>42</v>
      </c>
      <c r="R9" s="1" t="s">
        <v>43</v>
      </c>
      <c r="S9" s="1" t="s">
        <v>44</v>
      </c>
      <c r="T9" s="1" t="s">
        <v>45</v>
      </c>
      <c r="U9" s="1" t="s">
        <v>46</v>
      </c>
      <c r="V9" s="78"/>
      <c r="W9" s="78"/>
      <c r="X9" s="78"/>
      <c r="Y9" s="78"/>
      <c r="Z9" s="78"/>
      <c r="AA9" s="78"/>
      <c r="AB9" s="78"/>
      <c r="AC9" s="78"/>
      <c r="AD9" s="78"/>
      <c r="AE9" s="78"/>
      <c r="AF9" s="78"/>
      <c r="AG9" s="78"/>
      <c r="AH9" s="78"/>
      <c r="AI9" s="78"/>
      <c r="AJ9" s="78"/>
      <c r="AK9" s="78"/>
      <c r="AL9" s="78"/>
      <c r="AM9" s="78"/>
    </row>
    <row r="10" spans="1:39" ht="121.5" customHeight="1" x14ac:dyDescent="0.25">
      <c r="A10" s="83">
        <v>1</v>
      </c>
      <c r="B10" s="84" t="s">
        <v>47</v>
      </c>
      <c r="C10" s="85" t="s">
        <v>215</v>
      </c>
      <c r="D10" s="85" t="s">
        <v>216</v>
      </c>
      <c r="E10" s="85" t="s">
        <v>217</v>
      </c>
      <c r="F10" s="85" t="s">
        <v>51</v>
      </c>
      <c r="G10" s="85" t="s">
        <v>71</v>
      </c>
      <c r="H10" s="85" t="s">
        <v>53</v>
      </c>
      <c r="I10" s="86" t="s">
        <v>54</v>
      </c>
      <c r="J10" s="87">
        <f>IF(I10="Muy Baja",20%,IF(I10="Baja",40%,IF(I10="Media",60%,IF(I10="Alta",80%,IF(I10="Muy Alta",100%,"Error en datos")))))</f>
        <v>0.2</v>
      </c>
      <c r="K10" s="86" t="s">
        <v>81</v>
      </c>
      <c r="L10" s="87">
        <f>IF(K10="Leve",20%,IF(K10="Menor",40%,IF(K10="Moderado",60%,IF(K10="Mayor",80%,100%))))</f>
        <v>0.8</v>
      </c>
      <c r="M10" s="88"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4" t="s">
        <v>56</v>
      </c>
      <c r="O10" s="6" t="s">
        <v>218</v>
      </c>
      <c r="P10" s="4" t="s">
        <v>219</v>
      </c>
      <c r="Q10" s="4" t="s">
        <v>59</v>
      </c>
      <c r="R10" s="5">
        <f t="shared" ref="R10:R17" si="0">IF(P10="Preventivo",25%,IF(P10="Detectivo",15%,IF(P10="Correctivo",10%,0)))+IF(Q10="Manual",15%,IF(Q10="Automático",25%))</f>
        <v>0.3</v>
      </c>
      <c r="S10" s="4" t="s">
        <v>60</v>
      </c>
      <c r="T10" s="4" t="s">
        <v>61</v>
      </c>
      <c r="U10" s="4" t="s">
        <v>62</v>
      </c>
      <c r="V10" s="85" t="str">
        <f>E10</f>
        <v>Probabilidad de afectaciòn reputacional que los servicios ofrecidos por el IMRD no cumplan con las expectativas de la comunidad y grupos de valor</v>
      </c>
      <c r="W10" s="4" t="s">
        <v>18</v>
      </c>
      <c r="X10" s="5">
        <f>+J10</f>
        <v>0.2</v>
      </c>
      <c r="Y10" s="4" t="str">
        <f t="shared" ref="Y10:Y17" si="1">N10</f>
        <v xml:space="preserve">Control No.1
</v>
      </c>
      <c r="Z10" s="5">
        <f t="shared" ref="Z10:Z17" si="2">+R10</f>
        <v>0.3</v>
      </c>
      <c r="AA10" s="5">
        <f t="shared" ref="AA10:AA17" si="3">+X10*Z10</f>
        <v>0.06</v>
      </c>
      <c r="AB10" s="89">
        <f>+X10-AA10</f>
        <v>0.14000000000000001</v>
      </c>
      <c r="AC10" s="90">
        <f>+IF(P11="Correctivo",X11-AA11,L10)</f>
        <v>0.8</v>
      </c>
      <c r="AD10" s="87">
        <f>+AB10</f>
        <v>0.14000000000000001</v>
      </c>
      <c r="AE10" s="87">
        <f>IF(P11="Correctivo",X11-AA11,L10)</f>
        <v>0.8</v>
      </c>
      <c r="AF10" s="88"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91" t="str">
        <f>+IF(AF10="Bajo","Asumir el riesgo, Reducir el riesgo",IF(AF10="Moderado","Asumir el riesgo, Reducir el riesgo",IF(AF10="Alto","Evitar, compartir o transferir","Eliminar o reducir el riesgo")))</f>
        <v>Evitar, compartir o transferir</v>
      </c>
      <c r="AH10" s="86" t="s">
        <v>220</v>
      </c>
      <c r="AI10" s="86" t="s">
        <v>221</v>
      </c>
      <c r="AJ10" s="92"/>
      <c r="AK10" s="92" t="s">
        <v>100</v>
      </c>
      <c r="AL10" s="86"/>
      <c r="AM10" s="86"/>
    </row>
    <row r="11" spans="1:39" ht="121.5" customHeight="1" x14ac:dyDescent="0.25">
      <c r="A11" s="83"/>
      <c r="B11" s="83"/>
      <c r="C11" s="83"/>
      <c r="D11" s="83"/>
      <c r="E11" s="83"/>
      <c r="F11" s="83"/>
      <c r="G11" s="83"/>
      <c r="H11" s="83"/>
      <c r="I11" s="83"/>
      <c r="J11" s="83"/>
      <c r="K11" s="83"/>
      <c r="L11" s="83"/>
      <c r="M11" s="88"/>
      <c r="N11" s="4" t="s">
        <v>66</v>
      </c>
      <c r="O11" s="6" t="s">
        <v>222</v>
      </c>
      <c r="P11" s="4" t="s">
        <v>219</v>
      </c>
      <c r="Q11" s="4" t="s">
        <v>59</v>
      </c>
      <c r="R11" s="5">
        <f t="shared" si="0"/>
        <v>0.3</v>
      </c>
      <c r="S11" s="4" t="s">
        <v>60</v>
      </c>
      <c r="T11" s="4" t="s">
        <v>61</v>
      </c>
      <c r="U11" s="4" t="s">
        <v>62</v>
      </c>
      <c r="V11" s="85"/>
      <c r="W11" s="4" t="s">
        <v>20</v>
      </c>
      <c r="X11" s="5">
        <f>+L10</f>
        <v>0.8</v>
      </c>
      <c r="Y11" s="4" t="str">
        <f t="shared" si="1"/>
        <v xml:space="preserve">Control No.2
</v>
      </c>
      <c r="Z11" s="5">
        <f t="shared" si="2"/>
        <v>0.3</v>
      </c>
      <c r="AA11" s="5">
        <f t="shared" si="3"/>
        <v>0.24</v>
      </c>
      <c r="AB11" s="89"/>
      <c r="AC11" s="89"/>
      <c r="AD11" s="89"/>
      <c r="AE11" s="89"/>
      <c r="AF11" s="88"/>
      <c r="AG11" s="91"/>
      <c r="AH11" s="91"/>
      <c r="AI11" s="91"/>
      <c r="AJ11" s="91"/>
      <c r="AK11" s="91"/>
      <c r="AL11" s="91"/>
      <c r="AM11" s="91"/>
    </row>
    <row r="12" spans="1:39" ht="135.75" customHeight="1" x14ac:dyDescent="0.25">
      <c r="A12" s="83">
        <v>2</v>
      </c>
      <c r="B12" s="84" t="s">
        <v>166</v>
      </c>
      <c r="C12" s="85" t="s">
        <v>223</v>
      </c>
      <c r="D12" s="85" t="s">
        <v>224</v>
      </c>
      <c r="E12" s="85" t="s">
        <v>225</v>
      </c>
      <c r="F12" s="85" t="s">
        <v>51</v>
      </c>
      <c r="G12" s="85" t="s">
        <v>71</v>
      </c>
      <c r="H12" s="85" t="s">
        <v>53</v>
      </c>
      <c r="I12" s="86" t="s">
        <v>54</v>
      </c>
      <c r="J12" s="87">
        <f>IF(I12="Muy Baja",20%,IF(I12="Baja",40%,IF(I12="Media",60%,IF(I12="Alta",80%,IF(I12="Muy Alta",100%,"Error en datos")))))</f>
        <v>0.2</v>
      </c>
      <c r="K12" s="86" t="s">
        <v>55</v>
      </c>
      <c r="L12" s="87">
        <f>IF(K12="Leve",20%,IF(K12="Menor",40%,IF(K12="Moderado",60%,IF(K12="Mayor",80%,100%))))</f>
        <v>0.6</v>
      </c>
      <c r="M12" s="88"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4" t="s">
        <v>56</v>
      </c>
      <c r="O12" s="6" t="s">
        <v>226</v>
      </c>
      <c r="P12" s="4" t="s">
        <v>58</v>
      </c>
      <c r="Q12" s="4" t="s">
        <v>59</v>
      </c>
      <c r="R12" s="5">
        <f t="shared" si="0"/>
        <v>0.4</v>
      </c>
      <c r="S12" s="4" t="s">
        <v>60</v>
      </c>
      <c r="T12" s="4" t="s">
        <v>61</v>
      </c>
      <c r="U12" s="4" t="s">
        <v>62</v>
      </c>
      <c r="V12" s="85" t="str">
        <f>E12</f>
        <v>Probabilidad de afectación reputacional y económica por el incumplimiento en metas de cobertura de servicios frente a los resultados esperados en los programas y oferta institucional.</v>
      </c>
      <c r="W12" s="4" t="s">
        <v>18</v>
      </c>
      <c r="X12" s="5">
        <f>+J12</f>
        <v>0.2</v>
      </c>
      <c r="Y12" s="4" t="str">
        <f t="shared" si="1"/>
        <v xml:space="preserve">Control No.1
</v>
      </c>
      <c r="Z12" s="5">
        <f t="shared" si="2"/>
        <v>0.4</v>
      </c>
      <c r="AA12" s="5">
        <f t="shared" si="3"/>
        <v>8.0000000000000016E-2</v>
      </c>
      <c r="AB12" s="89">
        <f>+X12-AA12</f>
        <v>0.12</v>
      </c>
      <c r="AC12" s="90">
        <f>+IF(P13="Correctivo",X13-AA13,L12)</f>
        <v>0.6</v>
      </c>
      <c r="AD12" s="87">
        <f>+AB12</f>
        <v>0.12</v>
      </c>
      <c r="AE12" s="87">
        <f>IF(P13="Correctivo",X13-AA13,L12)</f>
        <v>0.6</v>
      </c>
      <c r="AF12" s="88"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91" t="str">
        <f>+IF(AF12="Bajo","Asumir el riesgo, Reducir el riesgo",IF(AF12="Moderado","Asumir el riesgo, Reducir el riesgo",IF(AF12="Alto","Evitar, compartir o transferir","Eliminar o reducir el riesgo")))</f>
        <v>Asumir el riesgo, Reducir el riesgo</v>
      </c>
      <c r="AH12" s="86" t="s">
        <v>227</v>
      </c>
      <c r="AI12" s="86" t="s">
        <v>228</v>
      </c>
      <c r="AJ12" s="92" t="s">
        <v>322</v>
      </c>
      <c r="AK12" s="92" t="s">
        <v>100</v>
      </c>
      <c r="AL12" s="86"/>
      <c r="AM12" s="86"/>
    </row>
    <row r="13" spans="1:39" ht="135.75" customHeight="1" x14ac:dyDescent="0.25">
      <c r="A13" s="83"/>
      <c r="B13" s="83"/>
      <c r="C13" s="83"/>
      <c r="D13" s="83"/>
      <c r="E13" s="83"/>
      <c r="F13" s="83"/>
      <c r="G13" s="83"/>
      <c r="H13" s="83"/>
      <c r="I13" s="83"/>
      <c r="J13" s="83"/>
      <c r="K13" s="83"/>
      <c r="L13" s="83"/>
      <c r="M13" s="88"/>
      <c r="N13" s="4" t="s">
        <v>66</v>
      </c>
      <c r="O13" s="6" t="s">
        <v>229</v>
      </c>
      <c r="P13" s="4" t="s">
        <v>58</v>
      </c>
      <c r="Q13" s="4" t="s">
        <v>59</v>
      </c>
      <c r="R13" s="5">
        <f t="shared" si="0"/>
        <v>0.4</v>
      </c>
      <c r="S13" s="4" t="s">
        <v>60</v>
      </c>
      <c r="T13" s="4" t="s">
        <v>61</v>
      </c>
      <c r="U13" s="4" t="s">
        <v>62</v>
      </c>
      <c r="V13" s="85"/>
      <c r="W13" s="4" t="s">
        <v>20</v>
      </c>
      <c r="X13" s="5">
        <f>+L12</f>
        <v>0.6</v>
      </c>
      <c r="Y13" s="4" t="str">
        <f t="shared" si="1"/>
        <v xml:space="preserve">Control No.2
</v>
      </c>
      <c r="Z13" s="5">
        <f t="shared" si="2"/>
        <v>0.4</v>
      </c>
      <c r="AA13" s="5">
        <f t="shared" si="3"/>
        <v>0.24</v>
      </c>
      <c r="AB13" s="89"/>
      <c r="AC13" s="89"/>
      <c r="AD13" s="89"/>
      <c r="AE13" s="89"/>
      <c r="AF13" s="88"/>
      <c r="AG13" s="91"/>
      <c r="AH13" s="91"/>
      <c r="AI13" s="91"/>
      <c r="AJ13" s="91"/>
      <c r="AK13" s="91"/>
      <c r="AL13" s="91"/>
      <c r="AM13" s="91"/>
    </row>
    <row r="14" spans="1:39" ht="116.25" customHeight="1" x14ac:dyDescent="0.25">
      <c r="A14" s="83">
        <v>3</v>
      </c>
      <c r="B14" s="84" t="s">
        <v>166</v>
      </c>
      <c r="C14" s="85" t="s">
        <v>230</v>
      </c>
      <c r="D14" s="85" t="s">
        <v>231</v>
      </c>
      <c r="E14" s="85" t="s">
        <v>232</v>
      </c>
      <c r="F14" s="85" t="s">
        <v>179</v>
      </c>
      <c r="G14" s="85" t="s">
        <v>180</v>
      </c>
      <c r="H14" s="85" t="s">
        <v>53</v>
      </c>
      <c r="I14" s="86" t="s">
        <v>54</v>
      </c>
      <c r="J14" s="87">
        <f>IF(I14="Muy Baja",20%,IF(I14="Baja",40%,IF(I14="Media",60%,IF(I14="Alta",80%,IF(I14="Muy Alta",100%,"Error en datos")))))</f>
        <v>0.2</v>
      </c>
      <c r="K14" s="86" t="s">
        <v>96</v>
      </c>
      <c r="L14" s="87">
        <f>IF(K14="Leve",20%,IF(K14="Menor",40%,IF(K14="Moderado",60%,IF(K14="Mayor",80%,100%))))</f>
        <v>1</v>
      </c>
      <c r="M14" s="88"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Extremo</v>
      </c>
      <c r="N14" s="4" t="s">
        <v>56</v>
      </c>
      <c r="O14" s="6" t="s">
        <v>233</v>
      </c>
      <c r="P14" s="4" t="s">
        <v>58</v>
      </c>
      <c r="Q14" s="4" t="s">
        <v>59</v>
      </c>
      <c r="R14" s="5">
        <f t="shared" si="0"/>
        <v>0.4</v>
      </c>
      <c r="S14" s="4" t="s">
        <v>60</v>
      </c>
      <c r="T14" s="4" t="s">
        <v>61</v>
      </c>
      <c r="U14" s="4" t="s">
        <v>234</v>
      </c>
      <c r="V14" s="85" t="str">
        <f>E14</f>
        <v>Probabilidad de afectaciòn reputacional y económica por realizar cobros a la comunidad por servicios o trámites que son gratuitos en el IMRD.</v>
      </c>
      <c r="W14" s="4" t="s">
        <v>18</v>
      </c>
      <c r="X14" s="5">
        <f>+J14</f>
        <v>0.2</v>
      </c>
      <c r="Y14" s="4" t="str">
        <f t="shared" si="1"/>
        <v xml:space="preserve">Control No.1
</v>
      </c>
      <c r="Z14" s="5">
        <f t="shared" si="2"/>
        <v>0.4</v>
      </c>
      <c r="AA14" s="5">
        <f t="shared" si="3"/>
        <v>8.0000000000000016E-2</v>
      </c>
      <c r="AB14" s="89">
        <f>+X14-AA14</f>
        <v>0.12</v>
      </c>
      <c r="AC14" s="90">
        <f>+IF(P15="Correctivo",X15-AA15,L14)</f>
        <v>1</v>
      </c>
      <c r="AD14" s="87">
        <f>+AB14</f>
        <v>0.12</v>
      </c>
      <c r="AE14" s="87">
        <f>IF(P15="Correctivo",X15-AA15,L14)</f>
        <v>1</v>
      </c>
      <c r="AF14" s="88"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Extremo</v>
      </c>
      <c r="AG14" s="91" t="str">
        <f>+IF(AF14="Bajo","Asumir el riesgo, Reducir el riesgo",IF(AF14="Moderado","Asumir el riesgo, Reducir el riesgo",IF(AF14="Alto","Evitar, compartir o transferir","Eliminar o reducir el riesgo")))</f>
        <v>Eliminar o reducir el riesgo</v>
      </c>
      <c r="AH14" s="86" t="s">
        <v>235</v>
      </c>
      <c r="AI14" s="86" t="s">
        <v>236</v>
      </c>
      <c r="AJ14" s="92"/>
      <c r="AK14" s="92" t="s">
        <v>100</v>
      </c>
      <c r="AL14" s="86"/>
      <c r="AM14" s="86"/>
    </row>
    <row r="15" spans="1:39" ht="116.25" customHeight="1" x14ac:dyDescent="0.25">
      <c r="A15" s="83"/>
      <c r="B15" s="83"/>
      <c r="C15" s="83"/>
      <c r="D15" s="83"/>
      <c r="E15" s="83"/>
      <c r="F15" s="83"/>
      <c r="G15" s="83"/>
      <c r="H15" s="83"/>
      <c r="I15" s="83"/>
      <c r="J15" s="83"/>
      <c r="K15" s="83"/>
      <c r="L15" s="83"/>
      <c r="M15" s="88"/>
      <c r="N15" s="4" t="s">
        <v>66</v>
      </c>
      <c r="O15" s="6" t="s">
        <v>237</v>
      </c>
      <c r="P15" s="4" t="s">
        <v>58</v>
      </c>
      <c r="Q15" s="4" t="s">
        <v>59</v>
      </c>
      <c r="R15" s="5">
        <f t="shared" si="0"/>
        <v>0.4</v>
      </c>
      <c r="S15" s="4" t="s">
        <v>60</v>
      </c>
      <c r="T15" s="4" t="s">
        <v>61</v>
      </c>
      <c r="U15" s="4" t="s">
        <v>62</v>
      </c>
      <c r="V15" s="85"/>
      <c r="W15" s="4" t="s">
        <v>20</v>
      </c>
      <c r="X15" s="5">
        <f>+L14</f>
        <v>1</v>
      </c>
      <c r="Y15" s="4" t="str">
        <f t="shared" si="1"/>
        <v xml:space="preserve">Control No.2
</v>
      </c>
      <c r="Z15" s="5">
        <f t="shared" si="2"/>
        <v>0.4</v>
      </c>
      <c r="AA15" s="5">
        <f t="shared" si="3"/>
        <v>0.4</v>
      </c>
      <c r="AB15" s="89"/>
      <c r="AC15" s="89"/>
      <c r="AD15" s="89"/>
      <c r="AE15" s="89"/>
      <c r="AF15" s="88"/>
      <c r="AG15" s="91"/>
      <c r="AH15" s="91"/>
      <c r="AI15" s="91"/>
      <c r="AJ15" s="91"/>
      <c r="AK15" s="91"/>
      <c r="AL15" s="91"/>
      <c r="AM15" s="91"/>
    </row>
    <row r="16" spans="1:39" ht="116.25" customHeight="1" x14ac:dyDescent="0.25">
      <c r="A16" s="83">
        <v>4</v>
      </c>
      <c r="B16" s="84" t="s">
        <v>47</v>
      </c>
      <c r="C16" s="85" t="s">
        <v>238</v>
      </c>
      <c r="D16" s="85" t="s">
        <v>239</v>
      </c>
      <c r="E16" s="85" t="s">
        <v>240</v>
      </c>
      <c r="F16" s="85" t="s">
        <v>241</v>
      </c>
      <c r="G16" s="85" t="s">
        <v>71</v>
      </c>
      <c r="H16" s="85" t="s">
        <v>53</v>
      </c>
      <c r="I16" s="86" t="s">
        <v>54</v>
      </c>
      <c r="J16" s="87">
        <f>IF(I16="Muy Baja",20%,IF(I16="Baja",40%,IF(I16="Media",60%,IF(I16="Alta",80%,IF(I16="Muy Alta",100%,"Error en datos")))))</f>
        <v>0.2</v>
      </c>
      <c r="K16" s="86" t="s">
        <v>81</v>
      </c>
      <c r="L16" s="87">
        <f>IF(K16="Leve",20%,IF(K16="Menor",40%,IF(K16="Moderado",60%,IF(K16="Mayor",80%,100%))))</f>
        <v>0.8</v>
      </c>
      <c r="M16" s="88"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4" t="s">
        <v>56</v>
      </c>
      <c r="O16" s="6" t="s">
        <v>242</v>
      </c>
      <c r="P16" s="4" t="s">
        <v>58</v>
      </c>
      <c r="Q16" s="4" t="s">
        <v>59</v>
      </c>
      <c r="R16" s="5">
        <f t="shared" si="0"/>
        <v>0.4</v>
      </c>
      <c r="S16" s="4" t="s">
        <v>60</v>
      </c>
      <c r="T16" s="4" t="s">
        <v>61</v>
      </c>
      <c r="U16" s="4" t="s">
        <v>62</v>
      </c>
      <c r="V16" s="85" t="str">
        <f>E16</f>
        <v>Probabilidad de afectacón reputacional por ausencia de información de deportistas o beneficarios que permita el seguimiento y monitoreo de progresos deportivos.</v>
      </c>
      <c r="W16" s="4" t="s">
        <v>18</v>
      </c>
      <c r="X16" s="5">
        <f>+J16</f>
        <v>0.2</v>
      </c>
      <c r="Y16" s="4" t="str">
        <f t="shared" si="1"/>
        <v xml:space="preserve">Control No.1
</v>
      </c>
      <c r="Z16" s="5">
        <f t="shared" si="2"/>
        <v>0.4</v>
      </c>
      <c r="AA16" s="5">
        <f t="shared" si="3"/>
        <v>8.0000000000000016E-2</v>
      </c>
      <c r="AB16" s="89">
        <f>+X16-AA16</f>
        <v>0.12</v>
      </c>
      <c r="AC16" s="90">
        <f>+IF(P17="Correctivo",X17-AA17,L16)</f>
        <v>0.8</v>
      </c>
      <c r="AD16" s="87">
        <f>+AB16</f>
        <v>0.12</v>
      </c>
      <c r="AE16" s="87">
        <f>IF(P17="Correctivo",X17-AA17,L16)</f>
        <v>0.8</v>
      </c>
      <c r="AF16" s="88"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91" t="str">
        <f>+IF(AF16="Bajo","Asumir el riesgo, Reducir el riesgo",IF(AF16="Moderado","Asumir el riesgo, Reducir el riesgo",IF(AF16="Alto","Evitar, compartir o transferir","Eliminar o reducir el riesgo")))</f>
        <v>Evitar, compartir o transferir</v>
      </c>
      <c r="AH16" s="86" t="s">
        <v>243</v>
      </c>
      <c r="AI16" s="86" t="s">
        <v>236</v>
      </c>
      <c r="AJ16" s="92"/>
      <c r="AK16" s="92" t="s">
        <v>100</v>
      </c>
      <c r="AL16" s="86"/>
      <c r="AM16" s="86"/>
    </row>
    <row r="17" spans="1:39" ht="60" customHeight="1" x14ac:dyDescent="0.25">
      <c r="A17" s="83"/>
      <c r="B17" s="83"/>
      <c r="C17" s="83"/>
      <c r="D17" s="83"/>
      <c r="E17" s="83"/>
      <c r="F17" s="83"/>
      <c r="G17" s="83"/>
      <c r="H17" s="83"/>
      <c r="I17" s="83"/>
      <c r="J17" s="83"/>
      <c r="K17" s="83"/>
      <c r="L17" s="83"/>
      <c r="M17" s="88"/>
      <c r="N17" s="4" t="s">
        <v>66</v>
      </c>
      <c r="O17" s="6" t="s">
        <v>244</v>
      </c>
      <c r="P17" s="4" t="s">
        <v>58</v>
      </c>
      <c r="Q17" s="4" t="s">
        <v>59</v>
      </c>
      <c r="R17" s="5">
        <f t="shared" si="0"/>
        <v>0.4</v>
      </c>
      <c r="S17" s="4" t="s">
        <v>60</v>
      </c>
      <c r="T17" s="4" t="s">
        <v>61</v>
      </c>
      <c r="U17" s="4" t="s">
        <v>62</v>
      </c>
      <c r="V17" s="85"/>
      <c r="W17" s="4" t="s">
        <v>20</v>
      </c>
      <c r="X17" s="5">
        <f>+L16</f>
        <v>0.8</v>
      </c>
      <c r="Y17" s="4" t="str">
        <f t="shared" si="1"/>
        <v xml:space="preserve">Control No.2
</v>
      </c>
      <c r="Z17" s="5">
        <f t="shared" si="2"/>
        <v>0.4</v>
      </c>
      <c r="AA17" s="5">
        <f t="shared" si="3"/>
        <v>0.32000000000000006</v>
      </c>
      <c r="AB17" s="89"/>
      <c r="AC17" s="89"/>
      <c r="AD17" s="89"/>
      <c r="AE17" s="89"/>
      <c r="AF17" s="88"/>
      <c r="AG17" s="91"/>
      <c r="AH17" s="91"/>
      <c r="AI17" s="91"/>
      <c r="AJ17" s="91"/>
      <c r="AK17" s="91"/>
      <c r="AL17" s="91"/>
      <c r="AM17" s="91"/>
    </row>
    <row r="18" spans="1:39" ht="14.25" customHeight="1" x14ac:dyDescent="0.25">
      <c r="A18" s="7" t="s">
        <v>102</v>
      </c>
      <c r="B18" s="97" t="s">
        <v>103</v>
      </c>
      <c r="C18" s="97"/>
      <c r="D18" s="8"/>
      <c r="E18" s="8"/>
      <c r="F18" s="8"/>
      <c r="G18" s="8"/>
      <c r="H18" s="8"/>
      <c r="I18" s="8"/>
      <c r="J18" s="8"/>
      <c r="K18" s="8"/>
      <c r="L18" s="8"/>
      <c r="M18" s="88"/>
      <c r="N18" s="8"/>
      <c r="O18" s="8"/>
      <c r="P18" s="8"/>
      <c r="Q18" s="8"/>
      <c r="R18" s="8"/>
      <c r="S18" s="8"/>
      <c r="T18" s="8"/>
      <c r="U18" s="8"/>
      <c r="V18" s="8"/>
      <c r="W18" s="8"/>
      <c r="X18" s="8"/>
      <c r="Y18" s="8"/>
      <c r="Z18" s="8"/>
      <c r="AA18" s="8"/>
      <c r="AB18" s="8"/>
      <c r="AC18" s="8"/>
      <c r="AD18" s="8"/>
      <c r="AE18" s="8"/>
      <c r="AF18" s="88"/>
      <c r="AG18" s="8"/>
      <c r="AH18" s="8"/>
      <c r="AI18" s="8"/>
      <c r="AJ18" s="8"/>
      <c r="AK18" s="8"/>
      <c r="AL18" s="8"/>
      <c r="AM18" s="8"/>
    </row>
    <row r="19" spans="1:39" ht="14.25" customHeight="1" x14ac:dyDescent="0.25">
      <c r="A19" s="7" t="s">
        <v>104</v>
      </c>
      <c r="B19" s="97" t="s">
        <v>105</v>
      </c>
      <c r="C19" s="97"/>
      <c r="D19" s="8"/>
      <c r="E19" s="8"/>
      <c r="F19" s="8"/>
      <c r="G19" s="8"/>
      <c r="H19" s="8"/>
      <c r="I19" s="8"/>
      <c r="J19" s="8"/>
      <c r="K19" s="8"/>
      <c r="L19" s="8"/>
      <c r="M19" s="88"/>
      <c r="N19" s="8"/>
      <c r="O19" s="8"/>
      <c r="P19" s="8"/>
      <c r="Q19" s="8"/>
      <c r="R19" s="8"/>
      <c r="S19" s="8"/>
      <c r="T19" s="8"/>
      <c r="U19" s="8"/>
      <c r="V19" s="8"/>
      <c r="W19" s="8"/>
      <c r="X19" s="8"/>
      <c r="Y19" s="8"/>
      <c r="Z19" s="8"/>
      <c r="AA19" s="8"/>
      <c r="AB19" s="8"/>
      <c r="AC19" s="8"/>
      <c r="AD19" s="8"/>
      <c r="AE19" s="8"/>
      <c r="AF19" s="88"/>
      <c r="AG19" s="8"/>
      <c r="AH19" s="8"/>
      <c r="AI19" s="8"/>
      <c r="AJ19" s="8"/>
      <c r="AK19" s="8"/>
      <c r="AL19" s="8"/>
      <c r="AM19" s="8"/>
    </row>
    <row r="20" spans="1:39" ht="14.25" customHeight="1" x14ac:dyDescent="0.25">
      <c r="A20" s="7" t="s">
        <v>106</v>
      </c>
      <c r="B20" s="96">
        <v>46042</v>
      </c>
      <c r="C20" s="96"/>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ht="14.25" customHeight="1" x14ac:dyDescent="0.25">
      <c r="A21" s="8" t="s">
        <v>107</v>
      </c>
      <c r="B21" s="9" t="s">
        <v>321</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ht="14.25"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ht="14.25"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ht="14.25"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ht="14.25"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ht="14.2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ht="14.2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ht="14.2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ht="14.25" customHeight="1"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ht="14.25" customHeight="1"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ht="14.25" customHeight="1"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ht="14.25" customHeight="1"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ht="14.25" customHeight="1"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ht="14.25" customHeight="1"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ht="14.25"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ht="14.25" customHeight="1"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ht="14.25" customHeight="1"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ht="14.25" customHeight="1"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ht="14.25" customHeight="1"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ht="14.2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ht="14.25" customHeight="1"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ht="14.25" customHeight="1"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ht="14.25" customHeight="1"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ht="14.2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ht="14.25" customHeight="1"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ht="14.2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ht="14.25" customHeight="1"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ht="14.25" customHeight="1"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ht="14.25" customHeight="1"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ht="14.2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ht="14.25" customHeight="1"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ht="14.25" customHeight="1"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ht="14.2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ht="14.2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ht="14.25" customHeight="1"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ht="14.25" customHeight="1"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ht="14.25" customHeight="1"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ht="14.25" customHeight="1"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ht="14.25" customHeight="1" x14ac:dyDescent="0.2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ht="14.25" customHeight="1"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ht="14.25" customHeight="1" x14ac:dyDescent="0.2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ht="14.25" customHeight="1" x14ac:dyDescent="0.25">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ht="14.25" customHeight="1" x14ac:dyDescent="0.2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ht="14.25" customHeight="1" x14ac:dyDescent="0.25">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ht="14.25" customHeight="1" x14ac:dyDescent="0.2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ht="14.25" customHeight="1" x14ac:dyDescent="0.25">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ht="14.25" customHeight="1" x14ac:dyDescent="0.25">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ht="14.25" customHeight="1" x14ac:dyDescent="0.25">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ht="14.25" customHeight="1" x14ac:dyDescent="0.25">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ht="14.25" customHeight="1" x14ac:dyDescent="0.25">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ht="14.25" customHeight="1" x14ac:dyDescent="0.25">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ht="14.25" customHeight="1" x14ac:dyDescent="0.25">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ht="14.25" customHeight="1" x14ac:dyDescent="0.25">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ht="14.25" customHeight="1" x14ac:dyDescent="0.2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ht="14.25" customHeight="1" x14ac:dyDescent="0.2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ht="14.25" customHeight="1"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4.25" customHeight="1"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ht="14.25" customHeight="1"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ht="14.25" customHeight="1" x14ac:dyDescent="0.2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ht="14.25" customHeight="1" x14ac:dyDescent="0.2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ht="14.25" customHeight="1" x14ac:dyDescent="0.2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ht="14.25" customHeight="1"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ht="14.25" customHeight="1"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ht="14.25" customHeight="1"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ht="14.25" customHeight="1"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ht="14.25" customHeight="1"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ht="14.25" customHeight="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ht="14.25" customHeight="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ht="14.25" customHeight="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ht="14.25" customHeight="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ht="14.25" customHeight="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ht="14.25" customHeight="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ht="14.25" customHeight="1" x14ac:dyDescent="0.2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ht="14.25"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ht="14.25" customHeight="1" x14ac:dyDescent="0.25">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ht="14.25" customHeight="1" x14ac:dyDescent="0.25">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ht="14.25" customHeight="1" x14ac:dyDescent="0.25">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ht="14.25" customHeight="1" x14ac:dyDescent="0.2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ht="14.25" customHeight="1" x14ac:dyDescent="0.2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ht="14.2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ht="14.2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ht="14.2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ht="14.2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ht="14.2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ht="14.2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ht="14.2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ht="14.2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ht="14.2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ht="14.2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ht="14.2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ht="14.2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ht="14.2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ht="14.2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ht="14.2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ht="14.2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ht="14.2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ht="14.2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ht="14.2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ht="14.2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ht="14.2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ht="14.2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ht="14.2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ht="14.2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ht="14.2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ht="14.2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ht="14.2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ht="14.2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ht="14.2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ht="14.2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ht="14.2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ht="14.2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row>
    <row r="132" spans="1:39" ht="14.2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row>
    <row r="133" spans="1:39" ht="14.2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ht="14.2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ht="14.2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ht="14.2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ht="14.2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ht="14.2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ht="14.2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ht="14.2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ht="14.2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ht="14.2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ht="14.2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ht="14.2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ht="14.2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ht="14.2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ht="14.2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ht="14.2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ht="14.2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ht="14.2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ht="14.2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ht="14.2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ht="14.2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ht="14.2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ht="14.2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ht="14.2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ht="14.2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ht="14.2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ht="14.2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ht="14.2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ht="14.2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ht="14.2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ht="14.2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ht="14.2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ht="14.2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ht="14.2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ht="14.2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ht="14.2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ht="14.2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ht="14.2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ht="14.2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ht="14.2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ht="14.2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ht="14.2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ht="14.2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ht="14.2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ht="14.2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ht="14.2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ht="14.2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ht="14.2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ht="14.2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ht="14.2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ht="14.2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ht="14.2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ht="14.2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ht="14.2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ht="14.2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row>
    <row r="188" spans="1:39" ht="14.2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row>
    <row r="189" spans="1:39" ht="14.2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ht="14.2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ht="14.2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ht="14.2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ht="14.2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ht="14.2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ht="14.2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ht="14.2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ht="14.2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ht="14.2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ht="14.2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ht="14.2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ht="14.2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ht="14.2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ht="14.2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ht="14.2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ht="14.2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ht="14.2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ht="14.2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ht="14.2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ht="14.2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ht="14.2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ht="14.2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ht="14.2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ht="14.2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ht="14.2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ht="14.2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ht="14.2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ht="14.2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ht="14.2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ht="14.2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ht="14.2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ht="14.2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ht="14.2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ht="14.2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ht="14.2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ht="14.2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ht="14.2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ht="14.2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ht="14.2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ht="14.2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ht="14.2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row>
    <row r="231" spans="1:39" ht="14.2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ht="14.2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ht="14.2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ht="14.2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ht="14.2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ht="14.2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ht="14.2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ht="14.2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ht="14.2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ht="14.2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ht="14.2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ht="14.2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ht="14.2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ht="14.2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ht="14.2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ht="14.2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ht="14.2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ht="14.2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ht="14.2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ht="14.2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ht="14.2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ht="14.2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ht="14.2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ht="14.2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ht="14.2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ht="14.2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ht="14.2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ht="14.2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ht="14.2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ht="14.2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ht="14.2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ht="14.2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ht="14.2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ht="14.2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ht="14.2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ht="14.2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ht="14.2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ht="14.2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ht="14.25" customHeight="1"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ht="14.25" customHeight="1"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ht="14.25" customHeight="1"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ht="14.25" customHeight="1"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ht="14.25" customHeight="1"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ht="14.25" customHeight="1"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ht="14.25" customHeight="1"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ht="14.25" customHeight="1"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ht="14.25" customHeight="1"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ht="14.25" customHeight="1"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ht="14.25" customHeight="1"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ht="14.25" customHeight="1"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ht="14.25" customHeight="1"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ht="14.25" customHeight="1"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ht="14.25" customHeight="1"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ht="14.25" customHeight="1"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ht="14.25" customHeight="1"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ht="14.25" customHeight="1"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ht="14.25" customHeight="1"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ht="14.25" customHeight="1"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ht="14.25" customHeight="1"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ht="14.25" customHeight="1"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ht="14.25" customHeight="1"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ht="14.25" customHeight="1"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ht="14.25" customHeight="1"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ht="14.25" customHeight="1"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ht="14.25" customHeight="1"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ht="14.25" customHeight="1"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ht="14.25" customHeight="1"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ht="14.25" customHeight="1"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ht="14.25" customHeight="1"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ht="14.25" customHeight="1"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ht="14.25" customHeight="1"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ht="14.25" customHeight="1"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ht="14.25" customHeight="1"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ht="14.25" customHeight="1"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ht="14.25" customHeight="1"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ht="14.25" customHeight="1"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ht="14.25" customHeight="1"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ht="14.25" customHeight="1"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ht="14.25" customHeight="1"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ht="14.25" customHeight="1"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ht="14.25" customHeight="1"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ht="14.25" customHeight="1"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ht="14.25" customHeight="1"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ht="14.25" customHeight="1"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ht="14.25" customHeight="1"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ht="14.25" customHeight="1"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ht="14.25" customHeight="1"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ht="14.25" customHeight="1"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ht="14.25" customHeight="1"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ht="14.25" customHeight="1"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ht="14.25" customHeight="1"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ht="14.25" customHeight="1"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ht="14.25" customHeight="1"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ht="14.25" customHeight="1"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ht="14.25" customHeight="1"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ht="14.25" customHeight="1"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ht="14.25" customHeight="1"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ht="14.25" customHeight="1"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ht="14.25" customHeight="1"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ht="14.25" customHeight="1"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ht="14.25" customHeight="1"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ht="14.25" customHeight="1"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ht="14.25" customHeight="1"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ht="14.25" customHeight="1"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ht="14.25" customHeight="1"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ht="14.25" customHeight="1"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ht="14.25" customHeight="1"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ht="14.25" customHeight="1"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ht="14.25" customHeight="1"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ht="14.25" customHeight="1"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ht="14.25" customHeight="1"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ht="14.25" customHeight="1"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ht="14.25" customHeight="1"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ht="14.25" customHeight="1"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ht="14.25" customHeight="1"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ht="14.25" customHeight="1"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ht="14.25" customHeight="1"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ht="14.25" customHeight="1"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ht="14.25" customHeight="1"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ht="14.25" customHeight="1"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ht="14.25" customHeight="1"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ht="14.25" customHeight="1"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ht="14.25" customHeight="1"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ht="14.25" customHeight="1"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ht="14.25" customHeight="1"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ht="14.25" customHeight="1"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ht="14.25" customHeight="1"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ht="14.25" customHeight="1"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ht="14.25" customHeight="1"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ht="14.25" customHeight="1"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ht="14.25" customHeight="1"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ht="14.25" customHeight="1"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ht="14.25" customHeight="1"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ht="14.25" customHeight="1"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ht="14.25" customHeight="1"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ht="14.25" customHeight="1"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ht="14.25" customHeight="1"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ht="14.25" customHeight="1"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ht="14.25" customHeight="1"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ht="14.25" customHeight="1"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ht="14.25" customHeight="1"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ht="14.25" customHeight="1"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ht="14.25" customHeight="1"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ht="14.25" customHeight="1"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ht="14.25" customHeight="1"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ht="14.25" customHeight="1"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ht="14.25" customHeight="1"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ht="14.25" customHeight="1"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ht="14.25" customHeight="1"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ht="14.25" customHeight="1"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ht="14.25" customHeight="1"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ht="14.25" customHeight="1"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ht="14.25" customHeight="1"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ht="14.25" customHeight="1"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ht="14.25" customHeight="1"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ht="14.25" customHeight="1"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ht="14.25" customHeight="1"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ht="14.25" customHeight="1"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ht="14.25" customHeight="1"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ht="14.25" customHeight="1"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ht="14.25" customHeight="1"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ht="14.25" customHeight="1"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ht="14.25" customHeight="1"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ht="14.25" customHeight="1"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ht="14.25" customHeight="1"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ht="14.25" customHeight="1"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ht="14.25" customHeight="1"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ht="14.25" customHeight="1"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ht="14.25" customHeight="1"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ht="14.25" customHeight="1"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row>
    <row r="401" spans="1:39" ht="14.25" customHeight="1"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ht="14.25" customHeight="1"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ht="14.25" customHeight="1"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ht="14.25" customHeight="1"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ht="14.25" customHeight="1"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ht="14.25" customHeight="1"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ht="14.25" customHeight="1"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ht="14.25" customHeight="1"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ht="14.25" customHeight="1"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ht="14.25" customHeight="1"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ht="14.25" customHeight="1"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ht="14.25" customHeight="1"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ht="14.25" customHeight="1"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ht="14.25" customHeight="1"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ht="14.25" customHeight="1"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ht="14.25" customHeight="1"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ht="14.25" customHeight="1"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ht="14.25" customHeight="1"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ht="14.25" customHeight="1"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ht="14.25" customHeight="1"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ht="14.25" customHeight="1"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ht="14.25" customHeight="1"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ht="14.25" customHeight="1"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ht="14.25" customHeight="1"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ht="14.25" customHeight="1"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row>
    <row r="426" spans="1:39" ht="14.25" customHeight="1"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ht="14.25" customHeight="1"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ht="14.25" customHeight="1"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ht="14.25" customHeight="1"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ht="14.25" customHeight="1"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ht="14.25" customHeight="1"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ht="14.25" customHeight="1"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ht="14.25" customHeight="1"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ht="14.25" customHeight="1"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ht="14.25" customHeight="1"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ht="14.25" customHeight="1"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ht="14.25" customHeight="1"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ht="14.25" customHeight="1"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ht="14.25" customHeight="1"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ht="14.25" customHeight="1"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ht="14.25" customHeight="1"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ht="14.25" customHeight="1"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ht="14.25" customHeight="1"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ht="14.25" customHeight="1"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ht="14.25" customHeight="1"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ht="14.25" customHeight="1"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ht="14.25" customHeight="1"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ht="14.25" customHeight="1"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ht="14.25" customHeight="1"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ht="14.25" customHeight="1"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ht="14.25" customHeight="1"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ht="14.25" customHeight="1"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ht="14.25" customHeight="1"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ht="14.25" customHeight="1"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ht="14.25" customHeight="1"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ht="14.25" customHeight="1"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ht="14.25" customHeight="1"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ht="14.25" customHeight="1"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ht="14.25" customHeight="1"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ht="14.25" customHeight="1"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ht="14.25" customHeight="1"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ht="14.25" customHeight="1"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ht="14.25" customHeight="1"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ht="14.25" customHeight="1"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ht="14.25" customHeight="1"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ht="14.25" customHeight="1"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ht="14.25" customHeight="1"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ht="14.25" customHeight="1"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ht="14.25" customHeight="1"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ht="14.25" customHeight="1"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ht="14.25" customHeight="1"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ht="14.25" customHeight="1"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ht="14.25" customHeight="1"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ht="14.25" customHeight="1"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ht="14.25" customHeight="1"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ht="14.25" customHeight="1"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ht="14.25" customHeight="1"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ht="14.25" customHeight="1"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ht="14.25" customHeight="1"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ht="14.25" customHeight="1"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ht="14.25" customHeight="1"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ht="14.25" customHeight="1"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ht="14.25" customHeight="1"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ht="14.25" customHeight="1"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ht="14.25" customHeight="1"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ht="14.25" customHeight="1"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ht="14.25" customHeight="1"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ht="14.25" customHeight="1"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ht="14.25" customHeight="1"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ht="14.25" customHeight="1"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ht="14.25" customHeight="1"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ht="14.25" customHeight="1"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ht="14.25" customHeight="1"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ht="14.25" customHeight="1"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ht="14.25" customHeight="1"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ht="14.25" customHeight="1"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ht="14.25" customHeight="1"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ht="14.25" customHeight="1"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ht="14.25" customHeight="1"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ht="14.25" customHeight="1"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ht="14.25" customHeight="1"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ht="14.25" customHeight="1"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ht="14.25" customHeight="1"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ht="14.25" customHeight="1"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ht="14.25" customHeight="1"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ht="14.25" customHeight="1"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ht="14.25" customHeight="1"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ht="14.25" customHeight="1"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ht="14.25" customHeight="1"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ht="14.25" customHeight="1"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ht="14.25" customHeight="1"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ht="14.25" customHeight="1"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ht="14.25" customHeight="1"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ht="14.25" customHeight="1"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ht="14.25" customHeight="1"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ht="14.25" customHeight="1"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ht="14.25" customHeight="1"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ht="14.25" customHeight="1"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ht="14.25" customHeight="1"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ht="14.25" customHeight="1"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ht="14.25" customHeight="1"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ht="14.25" customHeight="1"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ht="14.25" customHeight="1"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ht="14.25" customHeight="1"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ht="14.25" customHeight="1"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ht="14.25" customHeight="1"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ht="14.25" customHeight="1"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ht="14.25" customHeight="1"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ht="14.25" customHeight="1"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ht="14.25" customHeight="1"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ht="14.25" customHeight="1"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ht="14.25" customHeight="1"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ht="14.25" customHeight="1"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ht="14.25" customHeight="1"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ht="14.25" customHeight="1"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ht="14.25" customHeight="1"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ht="14.25" customHeight="1"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ht="14.25" customHeight="1"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ht="14.25" customHeight="1"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ht="14.25" customHeight="1"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ht="14.25" customHeight="1"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ht="14.25" customHeight="1"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ht="14.25" customHeight="1"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ht="14.25" customHeight="1"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ht="14.25" customHeight="1"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ht="14.25" customHeight="1"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ht="14.25" customHeight="1"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ht="14.25" customHeight="1"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ht="14.25" customHeight="1"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ht="14.25" customHeight="1"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ht="14.25" customHeight="1"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ht="14.25" customHeight="1"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ht="14.25" customHeight="1"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ht="14.25" customHeight="1"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ht="14.25" customHeight="1"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ht="14.25" customHeight="1"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ht="14.25" customHeight="1"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ht="14.25" customHeight="1"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ht="14.25" customHeight="1"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ht="14.25" customHeight="1"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ht="14.25" customHeight="1"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ht="14.25" customHeight="1"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ht="14.25" customHeight="1"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ht="14.25" customHeight="1"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ht="14.25" customHeight="1"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ht="14.25" customHeight="1"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ht="14.25" customHeight="1"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ht="14.25" customHeight="1"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ht="14.25" customHeight="1"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ht="14.25" customHeight="1"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ht="14.25" customHeight="1"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ht="14.25" customHeight="1"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ht="14.25" customHeight="1"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ht="14.25" customHeight="1"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ht="14.25" customHeight="1"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ht="14.25" customHeight="1"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ht="14.25" customHeight="1"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ht="14.25" customHeight="1"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ht="14.25" customHeight="1"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ht="14.25" customHeight="1"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ht="14.25" customHeight="1"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ht="14.25" customHeight="1"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ht="14.25" customHeight="1"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ht="14.25" customHeight="1"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ht="14.25" customHeight="1"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ht="14.25" customHeight="1"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ht="14.25" customHeight="1"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ht="14.25" customHeight="1"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ht="14.25" customHeight="1"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ht="14.25" customHeight="1"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ht="14.25" customHeight="1"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ht="14.25" customHeight="1"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ht="14.25" customHeight="1"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ht="14.25" customHeight="1"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ht="14.25" customHeight="1"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ht="14.25" customHeight="1"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ht="14.25" customHeight="1"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ht="14.25" customHeight="1"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ht="14.25" customHeight="1"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ht="14.25" customHeight="1"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ht="14.25" customHeight="1"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ht="14.25" customHeight="1"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ht="14.25" customHeight="1"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ht="14.25" customHeight="1"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ht="14.25" customHeight="1"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ht="14.25" customHeight="1"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ht="14.25" customHeight="1"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ht="14.25" customHeight="1"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ht="14.25" customHeight="1"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ht="14.25" customHeight="1"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ht="14.25" customHeight="1"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ht="14.25" customHeight="1"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ht="14.25" customHeigh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ht="14.25" customHeight="1"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ht="14.25" customHeight="1"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ht="14.25" customHeight="1"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ht="14.25" customHeight="1"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ht="14.25" customHeight="1"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ht="14.25" customHeight="1"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ht="14.25" customHeight="1"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ht="14.25" customHeight="1"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ht="14.25" customHeight="1"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ht="14.25" customHeight="1"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ht="14.25" customHeight="1"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ht="14.25" customHeight="1"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ht="14.25" customHeight="1"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ht="14.25" customHeight="1"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ht="14.25" customHeight="1"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ht="14.25" customHeight="1"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ht="14.25" customHeight="1"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ht="14.25" customHeight="1"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ht="14.25" customHeight="1"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ht="14.25" customHeight="1"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ht="14.25" customHeight="1"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ht="14.25" customHeigh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ht="14.25" customHeight="1"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ht="14.25" customHeight="1"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ht="14.25" customHeight="1"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ht="14.25" customHeight="1"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ht="14.25" customHeight="1"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ht="14.25" customHeight="1"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ht="14.25" customHeight="1"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ht="14.25" customHeight="1"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ht="14.25" customHeight="1"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ht="14.25" customHeight="1"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ht="14.25" customHeight="1"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ht="14.25" customHeight="1"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ht="14.25" customHeight="1"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ht="14.25" customHeight="1"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ht="14.25" customHeight="1"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ht="14.25" customHeight="1"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ht="14.25" customHeight="1"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ht="14.25" customHeight="1"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ht="14.25" customHeight="1"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ht="14.25" customHeight="1"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ht="14.25" customHeight="1"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ht="14.25" customHeight="1"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ht="14.25" customHeight="1"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ht="14.25" customHeight="1"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ht="14.25" customHeight="1"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ht="14.25" customHeight="1"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ht="14.25" customHeight="1"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ht="14.25" customHeight="1"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ht="14.25" customHeight="1"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ht="14.25" customHeight="1"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ht="14.25" customHeight="1"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ht="14.25" customHeight="1"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ht="14.25" customHeight="1"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ht="14.25" customHeight="1"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ht="14.25" customHeight="1"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ht="14.25" customHeight="1"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ht="14.25" customHeight="1"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ht="14.25" customHeight="1"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ht="14.25" customHeight="1"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ht="14.25" customHeight="1"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ht="14.25" customHeight="1"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ht="14.25" customHeight="1"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ht="14.25" customHeight="1"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ht="14.25" customHeight="1"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ht="14.25" customHeight="1"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ht="14.25" customHeight="1"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ht="14.25" customHeight="1"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ht="14.25" customHeight="1"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ht="14.25" customHeight="1"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ht="14.25" customHeight="1"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ht="14.25" customHeight="1"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ht="14.25" customHeight="1"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ht="14.25" customHeight="1"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ht="14.25" customHeight="1"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ht="14.25" customHeight="1"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ht="14.25" customHeight="1"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ht="14.25" customHeight="1"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ht="14.25" customHeight="1"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ht="14.25" customHeight="1"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ht="14.25" customHeight="1"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ht="14.25" customHeight="1"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ht="14.25" customHeight="1"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ht="14.25" customHeight="1"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ht="14.25" customHeight="1"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ht="14.25" customHeight="1"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ht="14.25" customHeight="1"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ht="14.25" customHeight="1"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ht="14.25" customHeight="1"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ht="14.25" customHeight="1"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ht="14.25" customHeight="1"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ht="14.25" customHeight="1"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ht="14.25" customHeight="1"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ht="14.25" customHeight="1"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ht="14.25" customHeight="1"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ht="14.25" customHeight="1"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ht="14.25" customHeight="1"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ht="14.25" customHeight="1"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ht="14.25" customHeight="1"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ht="14.25" customHeight="1"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ht="14.25" customHeight="1"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ht="14.25" customHeight="1"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ht="14.25" customHeight="1"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ht="14.25" customHeight="1"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ht="14.25" customHeight="1"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ht="14.25" customHeight="1"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ht="14.25" customHeight="1"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ht="14.25" customHeight="1"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ht="14.25" customHeight="1"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ht="14.25" customHeight="1"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ht="14.25" customHeight="1"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ht="14.25" customHeight="1"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ht="14.25" customHeight="1"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ht="14.25" customHeight="1"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ht="14.25" customHeight="1"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ht="14.25" customHeight="1"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ht="14.25" customHeight="1"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ht="14.25" customHeight="1"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ht="14.25" customHeight="1"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ht="14.25" customHeight="1"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ht="14.25" customHeight="1"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ht="14.25" customHeight="1"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ht="14.25" customHeight="1"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ht="14.25" customHeight="1"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ht="14.25" customHeight="1"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ht="14.25" customHeight="1"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ht="14.25" customHeight="1"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ht="14.25" customHeight="1"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ht="14.25" customHeight="1"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ht="14.25" customHeight="1"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ht="14.25" customHeight="1"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ht="14.25" customHeight="1"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ht="14.25" customHeight="1"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ht="14.25" customHeight="1"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ht="14.25" customHeight="1"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ht="14.25" customHeight="1"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ht="14.25" customHeight="1"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ht="14.25" customHeight="1"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ht="14.25" customHeight="1"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ht="14.25" customHeight="1"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ht="14.25" customHeight="1"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ht="14.25" customHeight="1"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ht="14.25" customHeight="1"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ht="14.25" customHeight="1"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ht="14.25" customHeight="1"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ht="14.25" customHeight="1"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ht="14.25" customHeight="1"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ht="14.25" customHeight="1"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ht="14.25" customHeight="1"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ht="14.25" customHeight="1"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ht="14.25" customHeight="1"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ht="14.25" customHeight="1"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ht="14.25" customHeight="1"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ht="14.25" customHeight="1"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ht="14.25" customHeight="1"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ht="14.25" customHeight="1"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ht="14.25" customHeight="1"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ht="14.25" customHeight="1"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ht="14.25" customHeight="1"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ht="14.25" customHeight="1"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ht="14.25" customHeight="1"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ht="14.25" customHeight="1"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ht="14.25" customHeight="1"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ht="14.25" customHeight="1"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ht="14.25" customHeight="1"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ht="14.25" customHeight="1"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ht="14.25" customHeight="1"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ht="14.25" customHeight="1"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ht="14.25" customHeight="1"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ht="14.25" customHeight="1"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ht="14.25" customHeight="1"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ht="14.25" customHeight="1"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ht="14.25" customHeight="1"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ht="14.25" customHeight="1"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ht="14.25" customHeight="1"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ht="14.25" customHeight="1"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ht="14.25" customHeight="1"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ht="14.25" customHeight="1"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ht="14.25" customHeight="1"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ht="14.25" customHeight="1"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ht="14.25" customHeight="1"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ht="14.25" customHeight="1"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ht="14.25" customHeight="1"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ht="14.25" customHeight="1"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ht="14.25" customHeight="1"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ht="14.25" customHeight="1"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ht="14.25" customHeight="1"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ht="14.25" customHeight="1"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ht="14.25" customHeight="1"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ht="14.25" customHeight="1"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ht="14.25" customHeight="1"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ht="14.25" customHeight="1"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ht="14.25" customHeight="1"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ht="14.25" customHeight="1"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ht="14.25" customHeight="1"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ht="14.25" customHeight="1"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ht="14.25" customHeight="1"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ht="14.25" customHeight="1"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ht="14.25" customHeight="1"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ht="14.25" customHeight="1"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ht="14.25" customHeight="1"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ht="14.25" customHeight="1"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ht="14.25" customHeight="1"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ht="14.25" customHeight="1"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ht="14.25" customHeight="1"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ht="14.25" customHeight="1"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ht="14.25" customHeight="1"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ht="14.25" customHeight="1"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ht="14.25" customHeight="1"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ht="14.25" customHeight="1"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ht="14.25" customHeight="1"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ht="14.25" customHeight="1"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ht="14.25" customHeight="1"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ht="14.25" customHeight="1"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ht="14.25" customHeight="1"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ht="14.25" customHeight="1"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ht="14.25" customHeight="1"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ht="14.25" customHeight="1"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ht="14.25" customHeight="1"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ht="14.25" customHeight="1"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ht="14.25" customHeight="1"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ht="14.25" customHeight="1"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ht="14.25" customHeight="1"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ht="14.25" customHeight="1"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ht="14.25" customHeight="1"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ht="14.25" customHeight="1"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ht="14.25" customHeight="1"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ht="14.25" customHeight="1"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ht="14.25" customHeight="1"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ht="14.25" customHeight="1"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ht="14.25" customHeight="1"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ht="14.25" customHeight="1"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ht="14.25" customHeight="1"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ht="14.25" customHeight="1"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ht="14.25" customHeight="1"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ht="14.25" customHeight="1"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ht="14.25" customHeight="1"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ht="14.25" customHeight="1"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ht="14.25" customHeight="1"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ht="14.25" customHeight="1"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ht="14.25" customHeight="1"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ht="14.25" customHeight="1"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ht="14.25" customHeight="1"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ht="14.25" customHeight="1"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ht="14.25" customHeight="1"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ht="14.25" customHeight="1"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ht="14.25" customHeight="1"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ht="14.25" customHeight="1"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ht="14.25" customHeight="1"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ht="14.25" customHeight="1"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ht="14.25" customHeight="1"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ht="14.25" customHeight="1"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ht="14.25" customHeight="1"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ht="14.25" customHeight="1"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ht="14.25" customHeight="1"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ht="14.25" customHeight="1"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ht="14.25" customHeight="1"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ht="14.25" customHeight="1"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ht="14.25" customHeight="1"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ht="14.25" customHeight="1"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ht="14.25" customHeight="1"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ht="14.25" customHeight="1"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ht="14.25" customHeight="1"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ht="14.25" customHeight="1"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ht="14.25" customHeight="1"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ht="14.25" customHeight="1"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ht="14.25" customHeight="1"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ht="14.25" customHeight="1"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ht="14.25" customHeight="1"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ht="14.25" customHeight="1"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ht="14.25" customHeight="1"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row>
    <row r="886" spans="1:39" ht="14.25" customHeight="1"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row>
    <row r="887" spans="1:39" ht="14.25" customHeight="1"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ht="14.25" customHeight="1"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ht="14.25" customHeight="1"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ht="14.25" customHeight="1"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ht="14.25" customHeight="1"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ht="14.25" customHeight="1"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ht="14.25" customHeight="1"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ht="14.25" customHeight="1"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ht="14.25" customHeight="1"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ht="14.25" customHeight="1"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ht="14.25" customHeight="1"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ht="14.25" customHeight="1"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ht="14.25" customHeight="1"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ht="14.25" customHeight="1"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ht="14.25" customHeight="1"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ht="14.25" customHeight="1"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ht="14.25" customHeight="1"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ht="14.25" customHeight="1"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ht="14.25" customHeight="1"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ht="14.25" customHeight="1"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ht="14.25" customHeight="1"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ht="14.25" customHeight="1"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ht="14.25" customHeight="1"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ht="14.25" customHeight="1"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ht="14.25" customHeight="1"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ht="14.25" customHeight="1"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ht="14.25" customHeight="1"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ht="14.25" customHeight="1"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ht="14.25" customHeight="1"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ht="14.25" customHeight="1"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ht="14.25" customHeight="1"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ht="14.25" customHeight="1"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ht="14.25" customHeight="1"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ht="14.25" customHeight="1"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ht="14.25" customHeight="1"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ht="14.25" customHeight="1"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ht="14.25" customHeight="1"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ht="14.25" customHeight="1"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ht="14.25" customHeight="1"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ht="14.25" customHeight="1"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ht="14.25" customHeight="1"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ht="14.25" customHeight="1"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ht="14.25" customHeight="1"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ht="14.25" customHeight="1"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ht="14.25" customHeight="1"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ht="14.25" customHeight="1"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ht="14.25" customHeight="1"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ht="14.25" customHeight="1"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ht="14.25" customHeight="1"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ht="14.25" customHeight="1"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ht="14.25" customHeight="1"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ht="14.25" customHeight="1"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ht="14.25" customHeight="1"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ht="14.25" customHeight="1"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ht="14.25" customHeight="1"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ht="14.25" customHeight="1"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ht="14.25" customHeight="1"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ht="14.25" customHeight="1"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ht="14.25" customHeight="1"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ht="14.25" customHeight="1"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ht="14.25" customHeight="1"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ht="14.25" customHeight="1"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ht="14.25" customHeight="1"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ht="14.25" customHeight="1"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ht="14.25" customHeight="1"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ht="14.25" customHeight="1"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ht="14.25" customHeight="1"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ht="14.25" customHeight="1"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ht="14.25" customHeight="1"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ht="14.25" customHeight="1"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ht="14.25" customHeight="1"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ht="14.25" customHeight="1"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ht="14.25" customHeight="1"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ht="14.25" customHeight="1"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ht="14.25" customHeight="1"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ht="14.25" customHeight="1"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ht="14.25" customHeight="1"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ht="14.25" customHeight="1"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ht="14.25" customHeight="1"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ht="14.25" customHeight="1"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ht="14.25" customHeight="1"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ht="14.25" customHeight="1"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ht="14.25" customHeight="1"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ht="14.25" customHeight="1"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ht="14.25" customHeight="1"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ht="14.25" customHeight="1"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ht="14.25" customHeight="1"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ht="14.25" customHeight="1"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ht="14.25" customHeight="1"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ht="14.25" customHeight="1"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ht="14.25" customHeight="1"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ht="14.25" customHeight="1"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ht="14.25" customHeight="1"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ht="14.25" customHeight="1"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ht="14.25" customHeight="1"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ht="14.25" customHeight="1"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ht="14.25" customHeight="1"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ht="14.25" customHeight="1"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ht="14.25" customHeight="1"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ht="14.25" customHeight="1"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ht="14.25" customHeight="1"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ht="14.25" customHeight="1"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ht="14.25" customHeight="1"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ht="14.25" customHeight="1"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ht="14.25" customHeight="1"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ht="14.25" customHeight="1"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ht="14.25" customHeight="1"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ht="14.25" customHeight="1"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row r="995" spans="1:39" ht="14.25" customHeight="1"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row>
    <row r="996" spans="1:39" ht="14.25" customHeight="1" x14ac:dyDescent="0.2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row>
    <row r="997" spans="1:39" ht="14.25" customHeight="1" x14ac:dyDescent="0.2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row>
    <row r="998" spans="1:39" ht="14.25" customHeight="1" x14ac:dyDescent="0.2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row>
    <row r="999" spans="1:39" ht="14.25" customHeight="1" x14ac:dyDescent="0.2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row>
    <row r="1000" spans="1:39" ht="14.25" customHeight="1" x14ac:dyDescent="0.2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row>
  </sheetData>
  <mergeCells count="160">
    <mergeCell ref="B20:C20"/>
    <mergeCell ref="AI16:AI17"/>
    <mergeCell ref="AJ16:AJ17"/>
    <mergeCell ref="AK16:AK17"/>
    <mergeCell ref="AL16:AL17"/>
    <mergeCell ref="AM16:AM17"/>
    <mergeCell ref="B18:C18"/>
    <mergeCell ref="M18:M19"/>
    <mergeCell ref="AF18:AF19"/>
    <mergeCell ref="B19:C19"/>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D12:AD13"/>
    <mergeCell ref="AE12:AE13"/>
    <mergeCell ref="AF12:AF13"/>
    <mergeCell ref="AG12:AG13"/>
    <mergeCell ref="AH12:AH13"/>
    <mergeCell ref="AI12:AI13"/>
    <mergeCell ref="AJ12:AJ13"/>
    <mergeCell ref="AK12:AK13"/>
    <mergeCell ref="AL12:AL13"/>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W8:X9"/>
    <mergeCell ref="Y8:Z9"/>
    <mergeCell ref="AA8:AA9"/>
    <mergeCell ref="AB8:AB9"/>
    <mergeCell ref="AC8:AC9"/>
    <mergeCell ref="AD8:AD9"/>
    <mergeCell ref="AE8:AE9"/>
    <mergeCell ref="AF8:AF9"/>
    <mergeCell ref="AG8:AG9"/>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C4:AM4"/>
    <mergeCell ref="A5:AM5"/>
    <mergeCell ref="A1:D3"/>
    <mergeCell ref="E1:AE1"/>
    <mergeCell ref="AF1:AI1"/>
    <mergeCell ref="AJ1:AM1"/>
    <mergeCell ref="E2:AE2"/>
    <mergeCell ref="AF2:AI2"/>
    <mergeCell ref="AJ2:AM2"/>
    <mergeCell ref="E3:AE3"/>
    <mergeCell ref="AF3:AI3"/>
    <mergeCell ref="AJ3:AM3"/>
  </mergeCells>
  <conditionalFormatting sqref="J10 J12 J14 J16">
    <cfRule type="cellIs" priority="6" operator="equal">
      <formula>"Muy Baja 20%"</formula>
    </cfRule>
    <cfRule type="containsText" priority="7" operator="containsText" text="Muy Baja 20%">
      <formula>NOT(ISERROR(SEARCH("Muy Baja 20%",J10)))</formula>
    </cfRule>
  </conditionalFormatting>
  <conditionalFormatting sqref="L10 L12 L14 L16">
    <cfRule type="cellIs" priority="8" operator="equal">
      <formula>"Muy Baja 20%"</formula>
    </cfRule>
    <cfRule type="containsText" priority="9" operator="containsText" text="Muy Baja 20%">
      <formula>NOT(ISERROR(SEARCH("Muy Baja 20%",L10)))</formula>
    </cfRule>
  </conditionalFormatting>
  <conditionalFormatting sqref="M10:M19 AF10:AF19">
    <cfRule type="expression" dxfId="27" priority="2">
      <formula>NOT(ISERROR(SEARCH(("Extremo"),(M10))))</formula>
    </cfRule>
    <cfRule type="expression" dxfId="26" priority="3">
      <formula>NOT(ISERROR(SEARCH(("Alto"),(M10))))</formula>
    </cfRule>
    <cfRule type="expression" dxfId="25" priority="4">
      <formula>NOT(ISERROR(SEARCH(("Moderado"),(M10))))</formula>
    </cfRule>
    <cfRule type="expression" dxfId="24" priority="5">
      <formula>NOT(ISERROR(SEARCH(("Bajo"),(M10))))</formula>
    </cfRule>
  </conditionalFormatting>
  <conditionalFormatting sqref="R10:R17">
    <cfRule type="cellIs" priority="10" operator="equal">
      <formula>"Muy Baja 20%"</formula>
    </cfRule>
    <cfRule type="containsText" priority="11" operator="containsText" text="Muy Baja 20%">
      <formula>NOT(ISERROR(SEARCH("Muy Baja 20%",R10)))</formula>
    </cfRule>
  </conditionalFormatting>
  <conditionalFormatting sqref="X10:X17">
    <cfRule type="cellIs" priority="12" operator="equal">
      <formula>"Muy Baja 20%"</formula>
    </cfRule>
    <cfRule type="containsText" priority="13" operator="containsText" text="Muy Baja 20%">
      <formula>NOT(ISERROR(SEARCH("Muy Baja 20%",X10)))</formula>
    </cfRule>
  </conditionalFormatting>
  <conditionalFormatting sqref="Z10:AA17">
    <cfRule type="cellIs" priority="14" operator="equal">
      <formula>"Muy Baja 20%"</formula>
    </cfRule>
    <cfRule type="containsText" priority="15" operator="containsText" text="Muy Baja 20%">
      <formula>NOT(ISERROR(SEARCH("Muy Baja 20%",Z10)))</formula>
    </cfRule>
  </conditionalFormatting>
  <conditionalFormatting sqref="AD10:AE10 AD12:AE12 AD14:AE14 AD16:AE16">
    <cfRule type="cellIs" priority="16" operator="equal">
      <formula>"Muy Baja 20%"</formula>
    </cfRule>
    <cfRule type="containsText" priority="17" operator="containsText" text="Muy Baja 20%">
      <formula>NOT(ISERROR(SEARCH("Muy Baja 20%",AD10)))</formula>
    </cfRule>
  </conditionalFormatting>
  <dataValidations count="11">
    <dataValidation type="list" allowBlank="1" showErrorMessage="1" sqref="T10:T17" xr:uid="{00000000-0002-0000-0400-000000000000}">
      <formula1>"Continua,Aleatoria"</formula1>
      <formula2>0</formula2>
    </dataValidation>
    <dataValidation type="list" allowBlank="1" showErrorMessage="1" sqref="G10 G12 G14 G16" xr:uid="{00000000-0002-0000-0400-000001000000}">
      <formula1>"Ejecución y administración de procesos,Daños activos fijos,Fallas tecnológicas,Fraude Externo,Fraude Interno,Relaciones laborales,Usuarios,Productos y practicas organizacionales"</formula1>
      <formula2>0</formula2>
    </dataValidation>
    <dataValidation type="list" allowBlank="1" showErrorMessage="1" sqref="H10 H12 H14 H16" xr:uid="{00000000-0002-0000-0400-000002000000}">
      <formula1>"Máximo 2 por año,3 a 24 veces por año,24 a 500 veces por año,500 a 5000 veces por año,Más de 5000 veces por año"</formula1>
      <formula2>0</formula2>
    </dataValidation>
    <dataValidation type="list" allowBlank="1" showErrorMessage="1" sqref="Q10:Q17" xr:uid="{00000000-0002-0000-0400-000003000000}">
      <formula1>"Manual,Automático"</formula1>
      <formula2>0</formula2>
    </dataValidation>
    <dataValidation type="list" allowBlank="1" showErrorMessage="1" sqref="F10 F12 F14 F16" xr:uid="{00000000-0002-0000-0400-000004000000}">
      <formula1>"Gestión,Corrupción,Fiscal"</formula1>
      <formula2>0</formula2>
    </dataValidation>
    <dataValidation type="list" allowBlank="1" showErrorMessage="1" sqref="I10 I12 I14 I16" xr:uid="{00000000-0002-0000-0400-000005000000}">
      <formula1>"Muy baja,Baja,Media,Alta,Muy alta"</formula1>
      <formula2>0</formula2>
    </dataValidation>
    <dataValidation type="list" allowBlank="1" showErrorMessage="1" sqref="S10:S17" xr:uid="{00000000-0002-0000-0400-000006000000}">
      <formula1>"Documentado,Sin documentar"</formula1>
      <formula2>0</formula2>
    </dataValidation>
    <dataValidation type="list" allowBlank="1" showErrorMessage="1" sqref="P10:P17" xr:uid="{00000000-0002-0000-0400-000007000000}">
      <formula1>"Preventivo,Correctivo,Detectivo"</formula1>
      <formula2>0</formula2>
    </dataValidation>
    <dataValidation type="list" allowBlank="1" showErrorMessage="1" sqref="U10:U17" xr:uid="{00000000-0002-0000-0400-000008000000}">
      <formula1>"Con registro,Sin registro"</formula1>
      <formula2>0</formula2>
    </dataValidation>
    <dataValidation type="list" allowBlank="1" showErrorMessage="1" sqref="B10 B12 B14 B16" xr:uid="{00000000-0002-0000-0400-000009000000}">
      <formula1>"Reputacional,Económico"</formula1>
      <formula2>0</formula2>
    </dataValidation>
    <dataValidation type="list" allowBlank="1" showErrorMessage="1" sqref="K10 K12 K14 K16" xr:uid="{00000000-0002-0000-0400-00000A000000}">
      <formula1>"Leve,Menor,Moderado,Mayor,Catastrófico"</formula1>
      <formula2>0</formula2>
    </dataValidation>
  </dataValidations>
  <pageMargins left="0.7" right="0.7" top="0.75" bottom="0.75" header="0.511811023622047" footer="0.511811023622047"/>
  <pageSetup scale="11" orientation="portrait"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AM998"/>
  <sheetViews>
    <sheetView showGridLines="0" zoomScale="38" zoomScaleNormal="38" workbookViewId="0">
      <pane xSplit="4" ySplit="5" topLeftCell="E6" activePane="bottomRight" state="frozen"/>
      <selection pane="topRight" activeCell="E1" sqref="E1"/>
      <selection pane="bottomLeft" activeCell="A6" sqref="A6"/>
      <selection pane="bottomRight" sqref="A1:D3"/>
    </sheetView>
  </sheetViews>
  <sheetFormatPr baseColWidth="10" defaultColWidth="14.42578125" defaultRowHeight="15" customHeight="1" x14ac:dyDescent="0.25"/>
  <cols>
    <col min="1" max="1" width="14.140625" customWidth="1"/>
    <col min="2" max="2" width="17.85546875" customWidth="1"/>
    <col min="3" max="3" width="17.140625" customWidth="1"/>
    <col min="4" max="4" width="20.85546875" customWidth="1"/>
    <col min="5" max="5" width="20.42578125" customWidth="1"/>
    <col min="6" max="6" width="14.140625" customWidth="1"/>
    <col min="7" max="7" width="16.85546875" customWidth="1"/>
    <col min="8" max="8" width="16.42578125" customWidth="1"/>
    <col min="9" max="9" width="12.42578125" customWidth="1"/>
    <col min="10" max="10" width="10.5703125" customWidth="1"/>
    <col min="11" max="11" width="12.5703125" customWidth="1"/>
    <col min="12" max="12" width="11.5703125" customWidth="1"/>
    <col min="13" max="13" width="13.42578125" customWidth="1"/>
    <col min="14" max="14" width="15.5703125" customWidth="1"/>
    <col min="15" max="15" width="22.140625" customWidth="1"/>
    <col min="16" max="16" width="12.5703125" customWidth="1"/>
    <col min="17" max="17" width="15.42578125" customWidth="1"/>
    <col min="18" max="18" width="11.42578125" customWidth="1"/>
    <col min="19" max="19" width="15.85546875" customWidth="1"/>
    <col min="20" max="20" width="14" customWidth="1"/>
    <col min="21" max="21" width="13.85546875" customWidth="1"/>
    <col min="22" max="22" width="17.42578125" customWidth="1"/>
    <col min="23" max="23" width="13.85546875" customWidth="1"/>
    <col min="24" max="24" width="9" customWidth="1"/>
    <col min="25" max="25" width="16.5703125" customWidth="1"/>
    <col min="26" max="26" width="8.42578125" customWidth="1"/>
    <col min="27" max="27" width="11.42578125" customWidth="1"/>
    <col min="28" max="28" width="11.85546875" customWidth="1"/>
    <col min="29" max="29" width="11.42578125" customWidth="1"/>
    <col min="30" max="30" width="9.42578125" customWidth="1"/>
    <col min="31" max="31" width="8.85546875" customWidth="1"/>
    <col min="32" max="32" width="14.5703125" customWidth="1"/>
    <col min="33" max="33" width="12.85546875" customWidth="1"/>
    <col min="34" max="34" width="21.42578125" customWidth="1"/>
    <col min="35" max="35" width="17.42578125" customWidth="1"/>
    <col min="36" max="36" width="18.5703125" customWidth="1"/>
    <col min="37" max="37" width="15.5703125" customWidth="1"/>
    <col min="38" max="38" width="14.85546875" customWidth="1"/>
    <col min="39" max="39" width="15.5703125" customWidth="1"/>
  </cols>
  <sheetData>
    <row r="1" spans="1:39"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39"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39"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4" spans="1:39" ht="24" customHeight="1" x14ac:dyDescent="0.25">
      <c r="A4" s="2" t="s">
        <v>0</v>
      </c>
      <c r="B4" s="2"/>
      <c r="C4" s="69" t="s">
        <v>245</v>
      </c>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row>
    <row r="5" spans="1:39" ht="24" customHeight="1" x14ac:dyDescent="0.25">
      <c r="A5" s="69" t="s">
        <v>246</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1:39" ht="24" customHeight="1" x14ac:dyDescent="0.25">
      <c r="A6" s="70" t="s">
        <v>3</v>
      </c>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row>
    <row r="7" spans="1:39" ht="32.25" customHeight="1" x14ac:dyDescent="0.25">
      <c r="A7" s="71" t="s">
        <v>4</v>
      </c>
      <c r="B7" s="71"/>
      <c r="C7" s="71"/>
      <c r="D7" s="71"/>
      <c r="E7" s="71"/>
      <c r="F7" s="71"/>
      <c r="G7" s="71"/>
      <c r="H7" s="71"/>
      <c r="I7" s="72" t="s">
        <v>5</v>
      </c>
      <c r="J7" s="72"/>
      <c r="K7" s="72"/>
      <c r="L7" s="72"/>
      <c r="M7" s="72"/>
      <c r="N7" s="73" t="s">
        <v>6</v>
      </c>
      <c r="O7" s="73"/>
      <c r="P7" s="73"/>
      <c r="Q7" s="73"/>
      <c r="R7" s="73"/>
      <c r="S7" s="73"/>
      <c r="T7" s="73"/>
      <c r="U7" s="73"/>
      <c r="V7" s="74" t="s">
        <v>7</v>
      </c>
      <c r="W7" s="74"/>
      <c r="X7" s="74"/>
      <c r="Y7" s="74"/>
      <c r="Z7" s="74"/>
      <c r="AA7" s="74"/>
      <c r="AB7" s="74"/>
      <c r="AC7" s="74"/>
      <c r="AD7" s="75" t="s">
        <v>8</v>
      </c>
      <c r="AE7" s="75"/>
      <c r="AF7" s="75"/>
      <c r="AG7" s="75"/>
      <c r="AH7" s="76" t="s">
        <v>9</v>
      </c>
      <c r="AI7" s="76"/>
      <c r="AJ7" s="76"/>
      <c r="AK7" s="76"/>
      <c r="AL7" s="76"/>
      <c r="AM7" s="76"/>
    </row>
    <row r="8" spans="1:39" ht="21" customHeight="1" x14ac:dyDescent="0.25">
      <c r="A8" s="77" t="s">
        <v>10</v>
      </c>
      <c r="B8" s="78" t="s">
        <v>11</v>
      </c>
      <c r="C8" s="78" t="s">
        <v>12</v>
      </c>
      <c r="D8" s="78" t="s">
        <v>13</v>
      </c>
      <c r="E8" s="78" t="s">
        <v>14</v>
      </c>
      <c r="F8" s="78" t="s">
        <v>15</v>
      </c>
      <c r="G8" s="78" t="s">
        <v>16</v>
      </c>
      <c r="H8" s="78" t="s">
        <v>17</v>
      </c>
      <c r="I8" s="79" t="s">
        <v>18</v>
      </c>
      <c r="J8" s="79" t="s">
        <v>19</v>
      </c>
      <c r="K8" s="79" t="s">
        <v>20</v>
      </c>
      <c r="L8" s="79" t="s">
        <v>19</v>
      </c>
      <c r="M8" s="79" t="s">
        <v>21</v>
      </c>
      <c r="N8" s="80" t="s">
        <v>22</v>
      </c>
      <c r="O8" s="80" t="s">
        <v>23</v>
      </c>
      <c r="P8" s="80" t="s">
        <v>24</v>
      </c>
      <c r="Q8" s="80"/>
      <c r="R8" s="80"/>
      <c r="S8" s="80"/>
      <c r="T8" s="80"/>
      <c r="U8" s="80"/>
      <c r="V8" s="78" t="s">
        <v>25</v>
      </c>
      <c r="W8" s="78" t="s">
        <v>26</v>
      </c>
      <c r="X8" s="78"/>
      <c r="Y8" s="78" t="s">
        <v>27</v>
      </c>
      <c r="Z8" s="78"/>
      <c r="AA8" s="78" t="s">
        <v>28</v>
      </c>
      <c r="AB8" s="78" t="s">
        <v>29</v>
      </c>
      <c r="AC8" s="78" t="s">
        <v>30</v>
      </c>
      <c r="AD8" s="81" t="s">
        <v>31</v>
      </c>
      <c r="AE8" s="81" t="s">
        <v>32</v>
      </c>
      <c r="AF8" s="81" t="s">
        <v>33</v>
      </c>
      <c r="AG8" s="81" t="s">
        <v>34</v>
      </c>
      <c r="AH8" s="82" t="s">
        <v>35</v>
      </c>
      <c r="AI8" s="82" t="s">
        <v>36</v>
      </c>
      <c r="AJ8" s="82" t="s">
        <v>37</v>
      </c>
      <c r="AK8" s="82" t="s">
        <v>38</v>
      </c>
      <c r="AL8" s="82" t="s">
        <v>39</v>
      </c>
      <c r="AM8" s="82" t="s">
        <v>40</v>
      </c>
    </row>
    <row r="9" spans="1:39" ht="44.25" customHeight="1" x14ac:dyDescent="0.25">
      <c r="A9" s="77"/>
      <c r="B9" s="77"/>
      <c r="C9" s="77"/>
      <c r="D9" s="77"/>
      <c r="E9" s="77"/>
      <c r="F9" s="77"/>
      <c r="G9" s="77"/>
      <c r="H9" s="77"/>
      <c r="I9" s="77"/>
      <c r="J9" s="77"/>
      <c r="K9" s="77"/>
      <c r="L9" s="77"/>
      <c r="M9" s="77"/>
      <c r="N9" s="77"/>
      <c r="O9" s="77"/>
      <c r="P9" s="1" t="s">
        <v>41</v>
      </c>
      <c r="Q9" s="1" t="s">
        <v>42</v>
      </c>
      <c r="R9" s="1" t="s">
        <v>43</v>
      </c>
      <c r="S9" s="1" t="s">
        <v>44</v>
      </c>
      <c r="T9" s="1" t="s">
        <v>45</v>
      </c>
      <c r="U9" s="1" t="s">
        <v>46</v>
      </c>
      <c r="V9" s="78"/>
      <c r="W9" s="78"/>
      <c r="X9" s="78"/>
      <c r="Y9" s="78"/>
      <c r="Z9" s="78"/>
      <c r="AA9" s="78"/>
      <c r="AB9" s="78"/>
      <c r="AC9" s="78"/>
      <c r="AD9" s="78"/>
      <c r="AE9" s="78"/>
      <c r="AF9" s="78"/>
      <c r="AG9" s="78"/>
      <c r="AH9" s="78"/>
      <c r="AI9" s="78"/>
      <c r="AJ9" s="78"/>
      <c r="AK9" s="78"/>
      <c r="AL9" s="78"/>
      <c r="AM9" s="78"/>
    </row>
    <row r="10" spans="1:39" ht="116.25" customHeight="1" x14ac:dyDescent="0.25">
      <c r="A10" s="83">
        <v>1</v>
      </c>
      <c r="B10" s="84" t="s">
        <v>47</v>
      </c>
      <c r="C10" s="85" t="s">
        <v>247</v>
      </c>
      <c r="D10" s="85" t="s">
        <v>248</v>
      </c>
      <c r="E10" s="85" t="s">
        <v>249</v>
      </c>
      <c r="F10" s="85" t="s">
        <v>51</v>
      </c>
      <c r="G10" s="85" t="s">
        <v>71</v>
      </c>
      <c r="H10" s="85" t="s">
        <v>53</v>
      </c>
      <c r="I10" s="86" t="s">
        <v>73</v>
      </c>
      <c r="J10" s="87">
        <f>IF(I10="Muy Baja",20%,IF(I10="Baja",40%,IF(I10="Media",60%,IF(I10="Alta",80%,IF(I10="Muy Alta",100%,"Error en datos")))))</f>
        <v>0.4</v>
      </c>
      <c r="K10" s="86" t="s">
        <v>81</v>
      </c>
      <c r="L10" s="87">
        <f>IF(K10="Leve",20%,IF(K10="Menor",40%,IF(K10="Moderado",60%,IF(K10="Mayor",80%,100%))))</f>
        <v>0.8</v>
      </c>
      <c r="M10" s="88"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Alto</v>
      </c>
      <c r="N10" s="4" t="s">
        <v>56</v>
      </c>
      <c r="O10" s="6" t="s">
        <v>250</v>
      </c>
      <c r="P10" s="4" t="s">
        <v>58</v>
      </c>
      <c r="Q10" s="4" t="s">
        <v>59</v>
      </c>
      <c r="R10" s="5">
        <f t="shared" ref="R10:R15" si="0">IF(P10="Preventivo",25%,IF(P10="Detectivo",15%,IF(P10="Correctivo",10%,0)))+IF(Q10="Manual",15%,IF(Q10="Automático",25%))</f>
        <v>0.4</v>
      </c>
      <c r="S10" s="4" t="s">
        <v>60</v>
      </c>
      <c r="T10" s="4" t="s">
        <v>61</v>
      </c>
      <c r="U10" s="4" t="s">
        <v>62</v>
      </c>
      <c r="V10" s="85" t="str">
        <f>E10</f>
        <v>Posibilidad de afectación  reputacional por  contextos poco favorables para el desarrollo de las actividades que afecte el clima laboral en la entidad</v>
      </c>
      <c r="W10" s="4" t="s">
        <v>18</v>
      </c>
      <c r="X10" s="5">
        <f>+J10</f>
        <v>0.4</v>
      </c>
      <c r="Y10" s="4" t="str">
        <f t="shared" ref="Y10:Y15" si="1">N10</f>
        <v xml:space="preserve">Control No.1
</v>
      </c>
      <c r="Z10" s="5">
        <f t="shared" ref="Z10:Z15" si="2">+R10</f>
        <v>0.4</v>
      </c>
      <c r="AA10" s="5">
        <f t="shared" ref="AA10:AA15" si="3">+X10*Z10</f>
        <v>0.16000000000000003</v>
      </c>
      <c r="AB10" s="89">
        <f>+X10-AA10</f>
        <v>0.24</v>
      </c>
      <c r="AC10" s="90">
        <f>+IF(P11="Correctivo",X11-AA11,L10)</f>
        <v>0.8</v>
      </c>
      <c r="AD10" s="87">
        <f>+AB10</f>
        <v>0.24</v>
      </c>
      <c r="AE10" s="87">
        <f>IF(P11="Correctivo",X11-AA11,L10)</f>
        <v>0.8</v>
      </c>
      <c r="AF10" s="88"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Alto</v>
      </c>
      <c r="AG10" s="91" t="str">
        <f>+IF(AF10="Bajo","Asumir el riesgo, Reducir el riesgo",IF(AF10="Moderado","Asumir el riesgo, Reducir el riesgo",IF(AF10="Alto","Evitar, compartir o transferir","Eliminar o reducir el riesgo")))</f>
        <v>Evitar, compartir o transferir</v>
      </c>
      <c r="AH10" s="86" t="s">
        <v>251</v>
      </c>
      <c r="AI10" s="86" t="s">
        <v>252</v>
      </c>
      <c r="AJ10" s="92">
        <v>46188</v>
      </c>
      <c r="AK10" s="92"/>
      <c r="AL10" s="86" t="s">
        <v>100</v>
      </c>
      <c r="AM10" s="86"/>
    </row>
    <row r="11" spans="1:39" ht="102.75" customHeight="1" x14ac:dyDescent="0.25">
      <c r="A11" s="83"/>
      <c r="B11" s="83"/>
      <c r="C11" s="83"/>
      <c r="D11" s="83"/>
      <c r="E11" s="83"/>
      <c r="F11" s="83"/>
      <c r="G11" s="83"/>
      <c r="H11" s="83"/>
      <c r="I11" s="83"/>
      <c r="J11" s="83"/>
      <c r="K11" s="83"/>
      <c r="L11" s="83"/>
      <c r="M11" s="88"/>
      <c r="N11" s="4" t="s">
        <v>66</v>
      </c>
      <c r="O11" s="6" t="s">
        <v>253</v>
      </c>
      <c r="P11" s="4" t="s">
        <v>58</v>
      </c>
      <c r="Q11" s="4" t="s">
        <v>59</v>
      </c>
      <c r="R11" s="5">
        <f t="shared" si="0"/>
        <v>0.4</v>
      </c>
      <c r="S11" s="4" t="s">
        <v>60</v>
      </c>
      <c r="T11" s="4" t="s">
        <v>61</v>
      </c>
      <c r="U11" s="4" t="s">
        <v>62</v>
      </c>
      <c r="V11" s="85"/>
      <c r="W11" s="4" t="s">
        <v>20</v>
      </c>
      <c r="X11" s="5">
        <f>+L10</f>
        <v>0.8</v>
      </c>
      <c r="Y11" s="4" t="str">
        <f t="shared" si="1"/>
        <v xml:space="preserve">Control No.2
</v>
      </c>
      <c r="Z11" s="5">
        <f t="shared" si="2"/>
        <v>0.4</v>
      </c>
      <c r="AA11" s="5">
        <f t="shared" si="3"/>
        <v>0.32000000000000006</v>
      </c>
      <c r="AB11" s="89"/>
      <c r="AC11" s="89"/>
      <c r="AD11" s="89"/>
      <c r="AE11" s="89"/>
      <c r="AF11" s="88"/>
      <c r="AG11" s="91"/>
      <c r="AH11" s="91"/>
      <c r="AI11" s="91"/>
      <c r="AJ11" s="91"/>
      <c r="AK11" s="91"/>
      <c r="AL11" s="91"/>
      <c r="AM11" s="91"/>
    </row>
    <row r="12" spans="1:39" ht="117" customHeight="1" x14ac:dyDescent="0.25">
      <c r="A12" s="83">
        <v>2</v>
      </c>
      <c r="B12" s="84" t="s">
        <v>143</v>
      </c>
      <c r="C12" s="100" t="s">
        <v>254</v>
      </c>
      <c r="D12" s="85" t="s">
        <v>255</v>
      </c>
      <c r="E12" s="85" t="s">
        <v>256</v>
      </c>
      <c r="F12" s="85" t="s">
        <v>51</v>
      </c>
      <c r="G12" s="85" t="s">
        <v>71</v>
      </c>
      <c r="H12" s="85" t="s">
        <v>53</v>
      </c>
      <c r="I12" s="86" t="s">
        <v>73</v>
      </c>
      <c r="J12" s="87">
        <f>IF(I12="Muy Baja",20%,IF(I12="Baja",40%,IF(I12="Media",60%,IF(I12="Alta",80%,IF(I12="Muy Alta",100%,"Error en datos")))))</f>
        <v>0.4</v>
      </c>
      <c r="K12" s="86" t="s">
        <v>55</v>
      </c>
      <c r="L12" s="87">
        <f>IF(K12="Leve",20%,IF(K12="Menor",40%,IF(K12="Moderado",60%,IF(K12="Mayor",80%,100%))))</f>
        <v>0.6</v>
      </c>
      <c r="M12" s="88"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Moderado</v>
      </c>
      <c r="N12" s="4" t="s">
        <v>56</v>
      </c>
      <c r="O12" s="6" t="s">
        <v>257</v>
      </c>
      <c r="P12" s="4" t="s">
        <v>219</v>
      </c>
      <c r="Q12" s="4" t="s">
        <v>59</v>
      </c>
      <c r="R12" s="5">
        <f t="shared" si="0"/>
        <v>0.3</v>
      </c>
      <c r="S12" s="4" t="s">
        <v>60</v>
      </c>
      <c r="T12" s="4" t="s">
        <v>61</v>
      </c>
      <c r="U12" s="4" t="s">
        <v>62</v>
      </c>
      <c r="V12" s="85" t="str">
        <f>E12</f>
        <v xml:space="preserve">Posibilidad de afectaciòn económica por el incumplimiento a requisitos legales aplicables del SG-SST en el IMRD    </v>
      </c>
      <c r="W12" s="4" t="s">
        <v>18</v>
      </c>
      <c r="X12" s="5">
        <f>+J12</f>
        <v>0.4</v>
      </c>
      <c r="Y12" s="4" t="str">
        <f t="shared" si="1"/>
        <v xml:space="preserve">Control No.1
</v>
      </c>
      <c r="Z12" s="5">
        <f t="shared" si="2"/>
        <v>0.3</v>
      </c>
      <c r="AA12" s="5">
        <f t="shared" si="3"/>
        <v>0.12</v>
      </c>
      <c r="AB12" s="89">
        <f>+X12-AA12</f>
        <v>0.28000000000000003</v>
      </c>
      <c r="AC12" s="90">
        <f>+IF(P13="Correctivo",X13-AA13,L12)</f>
        <v>0.6</v>
      </c>
      <c r="AD12" s="87">
        <f>+AB12</f>
        <v>0.28000000000000003</v>
      </c>
      <c r="AE12" s="87">
        <f>IF(P13="Correctivo",X13-AA13,L12)</f>
        <v>0.6</v>
      </c>
      <c r="AF12" s="88"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Moderado</v>
      </c>
      <c r="AG12" s="91" t="str">
        <f>+IF(AF12="Bajo","Asumir el riesgo, Reducir el riesgo",IF(AF12="Moderado","Asumir el riesgo, Reducir el riesgo",IF(AF12="Alto","Evitar, compartir o transferir","Eliminar o reducir el riesgo")))</f>
        <v>Asumir el riesgo, Reducir el riesgo</v>
      </c>
      <c r="AH12" s="86" t="s">
        <v>258</v>
      </c>
      <c r="AI12" s="86" t="s">
        <v>252</v>
      </c>
      <c r="AJ12" s="92">
        <v>46082</v>
      </c>
      <c r="AK12" s="92"/>
      <c r="AL12" s="86" t="s">
        <v>100</v>
      </c>
      <c r="AM12" s="86"/>
    </row>
    <row r="13" spans="1:39" ht="143.25" customHeight="1" x14ac:dyDescent="0.25">
      <c r="A13" s="83"/>
      <c r="B13" s="83"/>
      <c r="C13" s="83"/>
      <c r="D13" s="83"/>
      <c r="E13" s="83"/>
      <c r="F13" s="83"/>
      <c r="G13" s="83"/>
      <c r="H13" s="83"/>
      <c r="I13" s="83"/>
      <c r="J13" s="83"/>
      <c r="K13" s="83"/>
      <c r="L13" s="83"/>
      <c r="M13" s="88"/>
      <c r="N13" s="4" t="s">
        <v>66</v>
      </c>
      <c r="O13" s="6" t="s">
        <v>259</v>
      </c>
      <c r="P13" s="4" t="s">
        <v>219</v>
      </c>
      <c r="Q13" s="4" t="s">
        <v>59</v>
      </c>
      <c r="R13" s="5">
        <f t="shared" si="0"/>
        <v>0.3</v>
      </c>
      <c r="S13" s="4" t="s">
        <v>60</v>
      </c>
      <c r="T13" s="4" t="s">
        <v>61</v>
      </c>
      <c r="U13" s="4" t="s">
        <v>62</v>
      </c>
      <c r="V13" s="85"/>
      <c r="W13" s="4" t="s">
        <v>20</v>
      </c>
      <c r="X13" s="5">
        <f>+L12</f>
        <v>0.6</v>
      </c>
      <c r="Y13" s="4" t="str">
        <f t="shared" si="1"/>
        <v xml:space="preserve">Control No.2
</v>
      </c>
      <c r="Z13" s="5">
        <f t="shared" si="2"/>
        <v>0.3</v>
      </c>
      <c r="AA13" s="5">
        <f t="shared" si="3"/>
        <v>0.18</v>
      </c>
      <c r="AB13" s="89"/>
      <c r="AC13" s="89"/>
      <c r="AD13" s="89"/>
      <c r="AE13" s="89"/>
      <c r="AF13" s="88"/>
      <c r="AG13" s="91"/>
      <c r="AH13" s="91"/>
      <c r="AI13" s="91"/>
      <c r="AJ13" s="91"/>
      <c r="AK13" s="91"/>
      <c r="AL13" s="91"/>
      <c r="AM13" s="91"/>
    </row>
    <row r="14" spans="1:39" ht="106.5" customHeight="1" x14ac:dyDescent="0.25">
      <c r="A14" s="83">
        <v>3</v>
      </c>
      <c r="B14" s="84" t="s">
        <v>166</v>
      </c>
      <c r="C14" s="85" t="s">
        <v>260</v>
      </c>
      <c r="D14" s="85" t="s">
        <v>261</v>
      </c>
      <c r="E14" s="85" t="s">
        <v>262</v>
      </c>
      <c r="F14" s="85" t="s">
        <v>179</v>
      </c>
      <c r="G14" s="85" t="s">
        <v>71</v>
      </c>
      <c r="H14" s="85" t="s">
        <v>53</v>
      </c>
      <c r="I14" s="86" t="s">
        <v>73</v>
      </c>
      <c r="J14" s="87">
        <f>IF(I14="Muy Baja",20%,IF(I14="Baja",40%,IF(I14="Media",60%,IF(I14="Alta",80%,IF(I14="Muy Alta",100%,"Error en datos")))))</f>
        <v>0.4</v>
      </c>
      <c r="K14" s="86" t="s">
        <v>96</v>
      </c>
      <c r="L14" s="87">
        <f>IF(K14="Leve",20%,IF(K14="Menor",40%,IF(K14="Moderado",60%,IF(K14="Mayor",80%,100%))))</f>
        <v>1</v>
      </c>
      <c r="M14" s="88"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Extremo</v>
      </c>
      <c r="N14" s="4" t="s">
        <v>56</v>
      </c>
      <c r="O14" s="6" t="s">
        <v>257</v>
      </c>
      <c r="P14" s="4" t="s">
        <v>58</v>
      </c>
      <c r="Q14" s="4" t="s">
        <v>59</v>
      </c>
      <c r="R14" s="5">
        <f t="shared" si="0"/>
        <v>0.4</v>
      </c>
      <c r="S14" s="4" t="s">
        <v>60</v>
      </c>
      <c r="T14" s="4" t="s">
        <v>61</v>
      </c>
      <c r="U14" s="4" t="s">
        <v>62</v>
      </c>
      <c r="V14" s="85" t="str">
        <f>E14</f>
        <v>Posibilidad de afectación reputacional y económica por la vinculación de personal de planta que no cumpla con el perfil y requisistos del cargo, según manual de funciones</v>
      </c>
      <c r="W14" s="4" t="s">
        <v>18</v>
      </c>
      <c r="X14" s="5">
        <f>+J14</f>
        <v>0.4</v>
      </c>
      <c r="Y14" s="4" t="str">
        <f t="shared" si="1"/>
        <v xml:space="preserve">Control No.1
</v>
      </c>
      <c r="Z14" s="5">
        <f t="shared" si="2"/>
        <v>0.4</v>
      </c>
      <c r="AA14" s="5">
        <f t="shared" si="3"/>
        <v>0.16000000000000003</v>
      </c>
      <c r="AB14" s="89">
        <f>+X14-AA14</f>
        <v>0.24</v>
      </c>
      <c r="AC14" s="90">
        <f>+IF(P15="Correctivo",X15-AA15,L14)</f>
        <v>1</v>
      </c>
      <c r="AD14" s="87">
        <f>+AB14</f>
        <v>0.24</v>
      </c>
      <c r="AE14" s="87">
        <f>IF(P15="Correctivo",X15-AA15,L14)</f>
        <v>1</v>
      </c>
      <c r="AF14" s="88"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Extremo</v>
      </c>
      <c r="AG14" s="91" t="str">
        <f>+IF(AF14="Bajo","Asumir el riesgo, Reducir el riesgo",IF(AF14="Moderado","Asumir el riesgo, Reducir el riesgo",IF(AF14="Alto","Evitar, compartir o transferir","Eliminar o reducir el riesgo")))</f>
        <v>Eliminar o reducir el riesgo</v>
      </c>
      <c r="AH14" s="86" t="s">
        <v>98</v>
      </c>
      <c r="AI14" s="86" t="s">
        <v>99</v>
      </c>
      <c r="AJ14" s="92">
        <v>46042</v>
      </c>
      <c r="AK14" s="92"/>
      <c r="AL14" s="86" t="s">
        <v>100</v>
      </c>
      <c r="AM14" s="86"/>
    </row>
    <row r="15" spans="1:39" ht="89.25" customHeight="1" x14ac:dyDescent="0.25">
      <c r="A15" s="83"/>
      <c r="B15" s="83"/>
      <c r="C15" s="83"/>
      <c r="D15" s="83"/>
      <c r="E15" s="83"/>
      <c r="F15" s="83"/>
      <c r="G15" s="83"/>
      <c r="H15" s="83"/>
      <c r="I15" s="83"/>
      <c r="J15" s="83"/>
      <c r="K15" s="83"/>
      <c r="L15" s="83"/>
      <c r="M15" s="88"/>
      <c r="N15" s="4" t="s">
        <v>66</v>
      </c>
      <c r="O15" s="6" t="s">
        <v>263</v>
      </c>
      <c r="P15" s="4" t="s">
        <v>58</v>
      </c>
      <c r="Q15" s="4" t="s">
        <v>59</v>
      </c>
      <c r="R15" s="5">
        <f t="shared" si="0"/>
        <v>0.4</v>
      </c>
      <c r="S15" s="4" t="s">
        <v>60</v>
      </c>
      <c r="T15" s="4" t="s">
        <v>61</v>
      </c>
      <c r="U15" s="4" t="s">
        <v>62</v>
      </c>
      <c r="V15" s="85"/>
      <c r="W15" s="4" t="s">
        <v>20</v>
      </c>
      <c r="X15" s="5">
        <f>+L14</f>
        <v>1</v>
      </c>
      <c r="Y15" s="4" t="str">
        <f t="shared" si="1"/>
        <v xml:space="preserve">Control No.2
</v>
      </c>
      <c r="Z15" s="5">
        <f t="shared" si="2"/>
        <v>0.4</v>
      </c>
      <c r="AA15" s="5">
        <f t="shared" si="3"/>
        <v>0.4</v>
      </c>
      <c r="AB15" s="89"/>
      <c r="AC15" s="89"/>
      <c r="AD15" s="89"/>
      <c r="AE15" s="89"/>
      <c r="AF15" s="88"/>
      <c r="AG15" s="91"/>
      <c r="AH15" s="91"/>
      <c r="AI15" s="91"/>
      <c r="AJ15" s="91"/>
      <c r="AK15" s="91"/>
      <c r="AL15" s="91"/>
      <c r="AM15" s="91"/>
    </row>
    <row r="16" spans="1:39" ht="14.25" customHeight="1" x14ac:dyDescent="0.25">
      <c r="A16" s="7"/>
      <c r="B16" s="101"/>
      <c r="C16" s="101"/>
      <c r="D16" s="8"/>
      <c r="E16" s="8"/>
      <c r="F16" s="8"/>
      <c r="G16" s="8"/>
      <c r="H16" s="8"/>
      <c r="I16" s="8"/>
      <c r="J16" s="8"/>
      <c r="K16" s="8"/>
      <c r="L16" s="8"/>
      <c r="M16" s="88"/>
      <c r="N16" s="8"/>
      <c r="O16" s="8"/>
      <c r="P16" s="8"/>
      <c r="Q16" s="8"/>
      <c r="R16" s="8"/>
      <c r="S16" s="8"/>
      <c r="T16" s="8"/>
      <c r="U16" s="8"/>
      <c r="V16" s="8"/>
      <c r="W16" s="8"/>
      <c r="X16" s="8"/>
      <c r="Y16" s="8"/>
      <c r="Z16" s="8"/>
      <c r="AA16" s="8"/>
      <c r="AB16" s="8"/>
      <c r="AC16" s="8"/>
      <c r="AD16" s="8"/>
      <c r="AE16" s="8"/>
      <c r="AF16" s="88"/>
      <c r="AG16" s="8"/>
      <c r="AH16" s="8"/>
      <c r="AI16" s="8"/>
      <c r="AJ16" s="8"/>
      <c r="AK16" s="8"/>
      <c r="AL16" s="8"/>
      <c r="AM16" s="8"/>
    </row>
    <row r="17" spans="1:39" ht="15" customHeight="1" x14ac:dyDescent="0.25">
      <c r="A17" s="7" t="s">
        <v>102</v>
      </c>
      <c r="B17" s="97" t="s">
        <v>103</v>
      </c>
      <c r="C17" s="97"/>
      <c r="D17" s="8"/>
      <c r="E17" s="8"/>
      <c r="F17" s="8"/>
      <c r="G17" s="8"/>
      <c r="H17" s="8"/>
      <c r="I17" s="8"/>
      <c r="J17" s="8"/>
      <c r="K17" s="8"/>
      <c r="L17" s="8"/>
      <c r="M17" s="88"/>
      <c r="N17" s="8"/>
      <c r="O17" s="8"/>
      <c r="P17" s="8"/>
      <c r="Q17" s="8"/>
      <c r="R17" s="8"/>
      <c r="S17" s="8"/>
      <c r="T17" s="8"/>
      <c r="U17" s="8"/>
      <c r="V17" s="8"/>
      <c r="W17" s="8"/>
      <c r="X17" s="8"/>
      <c r="Y17" s="8"/>
      <c r="Z17" s="8"/>
      <c r="AA17" s="8"/>
      <c r="AB17" s="8"/>
      <c r="AC17" s="8"/>
      <c r="AD17" s="8"/>
      <c r="AE17" s="8"/>
      <c r="AF17" s="88"/>
      <c r="AG17" s="8"/>
      <c r="AH17" s="8"/>
      <c r="AI17" s="8"/>
      <c r="AJ17" s="8"/>
      <c r="AK17" s="8"/>
      <c r="AL17" s="8"/>
      <c r="AM17" s="8"/>
    </row>
    <row r="18" spans="1:39" ht="14.25" customHeight="1" x14ac:dyDescent="0.25">
      <c r="A18" s="7" t="s">
        <v>104</v>
      </c>
      <c r="B18" s="97" t="s">
        <v>105</v>
      </c>
      <c r="C18" s="97"/>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row>
    <row r="19" spans="1:39" ht="14.25" customHeight="1" x14ac:dyDescent="0.25">
      <c r="A19" s="7" t="s">
        <v>106</v>
      </c>
      <c r="B19" s="96">
        <v>45677</v>
      </c>
      <c r="C19" s="96"/>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row>
    <row r="20" spans="1:39" ht="14.25" customHeight="1" x14ac:dyDescent="0.25">
      <c r="A20" s="8" t="s">
        <v>107</v>
      </c>
      <c r="B20" s="9" t="s">
        <v>321</v>
      </c>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ht="14.2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ht="14.25"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ht="14.25"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ht="14.25"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ht="14.25"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ht="14.2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ht="14.2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ht="14.2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ht="14.25" customHeight="1"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ht="14.25" customHeight="1"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ht="14.25" customHeight="1"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ht="14.25" customHeight="1"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ht="14.25" customHeight="1"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ht="14.25" customHeight="1"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ht="14.25"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ht="14.25" customHeight="1"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ht="14.25" customHeight="1"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ht="14.25" customHeight="1"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ht="14.25" customHeight="1"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ht="14.2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ht="14.25" customHeight="1"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ht="14.25" customHeight="1"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ht="14.25" customHeight="1"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ht="14.2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ht="14.25" customHeight="1"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ht="14.2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ht="14.25" customHeight="1"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ht="14.25" customHeight="1"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ht="14.25" customHeight="1"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ht="14.2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ht="14.25" customHeight="1"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ht="14.25" customHeight="1"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ht="14.2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ht="14.2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ht="14.25" customHeight="1"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ht="14.25" customHeight="1"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ht="14.25" customHeight="1"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ht="14.25" customHeight="1"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ht="14.25" customHeight="1" x14ac:dyDescent="0.2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ht="14.25" customHeight="1"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ht="14.25" customHeight="1" x14ac:dyDescent="0.2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ht="14.25" customHeight="1" x14ac:dyDescent="0.25">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ht="14.25" customHeight="1" x14ac:dyDescent="0.2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ht="14.25" customHeight="1" x14ac:dyDescent="0.25">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ht="14.25" customHeight="1" x14ac:dyDescent="0.2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ht="14.25" customHeight="1" x14ac:dyDescent="0.25">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ht="14.25" customHeight="1" x14ac:dyDescent="0.25">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ht="14.25" customHeight="1" x14ac:dyDescent="0.25">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ht="14.25" customHeight="1" x14ac:dyDescent="0.25">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ht="14.25" customHeight="1" x14ac:dyDescent="0.25">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ht="14.25" customHeight="1" x14ac:dyDescent="0.25">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ht="14.25" customHeight="1" x14ac:dyDescent="0.25">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ht="14.25" customHeight="1" x14ac:dyDescent="0.25">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ht="14.25" customHeight="1" x14ac:dyDescent="0.2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ht="14.25" customHeight="1" x14ac:dyDescent="0.2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ht="14.25" customHeight="1"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4.25" customHeight="1"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ht="14.25" customHeight="1"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ht="14.25" customHeight="1" x14ac:dyDescent="0.2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ht="14.25" customHeight="1" x14ac:dyDescent="0.2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ht="14.25" customHeight="1" x14ac:dyDescent="0.2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ht="14.25" customHeight="1"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ht="14.25" customHeight="1"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ht="14.25" customHeight="1"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ht="14.25" customHeight="1"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ht="14.25" customHeight="1"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ht="14.25" customHeight="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ht="14.25" customHeight="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ht="14.25" customHeight="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ht="14.25" customHeight="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ht="14.25" customHeight="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ht="14.25" customHeight="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ht="14.25" customHeight="1" x14ac:dyDescent="0.2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ht="14.25"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ht="14.25" customHeight="1" x14ac:dyDescent="0.25">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ht="14.25" customHeight="1" x14ac:dyDescent="0.25">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ht="14.25" customHeight="1" x14ac:dyDescent="0.25">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ht="14.25" customHeight="1" x14ac:dyDescent="0.2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ht="14.25" customHeight="1" x14ac:dyDescent="0.2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ht="14.2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ht="14.2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ht="14.2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ht="14.2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ht="14.2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ht="14.2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ht="14.2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ht="14.2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ht="14.2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ht="14.2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ht="14.2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ht="14.2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ht="14.2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ht="14.2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ht="14.2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ht="14.2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ht="14.2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ht="14.2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ht="14.2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ht="14.2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ht="14.2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ht="14.2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ht="14.2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ht="14.2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ht="14.2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ht="14.2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ht="14.2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ht="14.2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ht="14.2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ht="14.2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ht="14.2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ht="14.2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row>
    <row r="132" spans="1:39" ht="14.2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row>
    <row r="133" spans="1:39" ht="14.2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ht="14.2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ht="14.2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ht="14.2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ht="14.2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ht="14.2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ht="14.2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ht="14.2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ht="14.2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ht="14.2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ht="14.2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ht="14.2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ht="14.2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ht="14.2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ht="14.2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ht="14.2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ht="14.2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ht="14.2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ht="14.2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ht="14.2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ht="14.2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ht="14.2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ht="14.2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ht="14.2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ht="14.2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ht="14.2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ht="14.2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ht="14.2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ht="14.2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ht="14.2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ht="14.2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ht="14.2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ht="14.2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ht="14.2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ht="14.2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ht="14.2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ht="14.2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ht="14.2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ht="14.2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ht="14.2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ht="14.2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ht="14.2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ht="14.2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ht="14.2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ht="14.2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ht="14.2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ht="14.2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ht="14.2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ht="14.2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ht="14.2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ht="14.2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ht="14.2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ht="14.2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ht="14.2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ht="14.2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row>
    <row r="188" spans="1:39" ht="14.2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row>
    <row r="189" spans="1:39" ht="14.2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ht="14.2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ht="14.2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ht="14.2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ht="14.2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ht="14.2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ht="14.2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ht="14.2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ht="14.2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ht="14.2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ht="14.2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ht="14.2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ht="14.2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ht="14.2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ht="14.2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ht="14.2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ht="14.2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ht="14.2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ht="14.2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ht="14.2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ht="14.2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ht="14.2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ht="14.2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ht="14.2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ht="14.2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ht="14.2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ht="14.2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ht="14.2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ht="14.2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ht="14.2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ht="14.2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ht="14.2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ht="14.2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ht="14.2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ht="14.2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ht="14.2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ht="14.2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ht="14.2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ht="14.2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ht="14.2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ht="14.2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ht="14.2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row>
    <row r="231" spans="1:39" ht="14.2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ht="14.2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ht="14.2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ht="14.2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ht="14.2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ht="14.2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ht="14.2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ht="14.2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ht="14.2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ht="14.2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ht="14.2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ht="14.2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ht="14.2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ht="14.2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ht="14.2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ht="14.2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ht="14.2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ht="14.2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ht="14.2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ht="14.2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ht="14.2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ht="14.2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ht="14.2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ht="14.2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ht="14.2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ht="14.2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ht="14.2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ht="14.2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ht="14.2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ht="14.2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ht="14.2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ht="14.2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ht="14.2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ht="14.2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ht="14.2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ht="14.2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ht="14.2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ht="14.2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ht="14.25" customHeight="1"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ht="14.25" customHeight="1"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ht="14.25" customHeight="1"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ht="14.25" customHeight="1"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ht="14.25" customHeight="1"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ht="14.25" customHeight="1"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ht="14.25" customHeight="1"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ht="14.25" customHeight="1"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ht="14.25" customHeight="1"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ht="14.25" customHeight="1"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ht="14.25" customHeight="1"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ht="14.25" customHeight="1"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ht="14.25" customHeight="1"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ht="14.25" customHeight="1"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ht="14.25" customHeight="1"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ht="14.25" customHeight="1"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ht="14.25" customHeight="1"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ht="14.25" customHeight="1"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ht="14.25" customHeight="1"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ht="14.25" customHeight="1"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ht="14.25" customHeight="1"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ht="14.25" customHeight="1"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ht="14.25" customHeight="1"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ht="14.25" customHeight="1"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ht="14.25" customHeight="1"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ht="14.25" customHeight="1"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ht="14.25" customHeight="1"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ht="14.25" customHeight="1"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ht="14.25" customHeight="1"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ht="14.25" customHeight="1"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ht="14.25" customHeight="1"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ht="14.25" customHeight="1"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ht="14.25" customHeight="1"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ht="14.25" customHeight="1"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ht="14.25" customHeight="1"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ht="14.25" customHeight="1"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ht="14.25" customHeight="1"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ht="14.25" customHeight="1"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ht="14.25" customHeight="1"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ht="14.25" customHeight="1"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ht="14.25" customHeight="1"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ht="14.25" customHeight="1"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ht="14.25" customHeight="1"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ht="14.25" customHeight="1"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ht="14.25" customHeight="1"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ht="14.25" customHeight="1"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ht="14.25" customHeight="1"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ht="14.25" customHeight="1"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ht="14.25" customHeight="1"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ht="14.25" customHeight="1"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ht="14.25" customHeight="1"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ht="14.25" customHeight="1"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ht="14.25" customHeight="1"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ht="14.25" customHeight="1"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ht="14.25" customHeight="1"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ht="14.25" customHeight="1"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ht="14.25" customHeight="1"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ht="14.25" customHeight="1"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ht="14.25" customHeight="1"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ht="14.25" customHeight="1"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ht="14.25" customHeight="1"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ht="14.25" customHeight="1"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ht="14.25" customHeight="1"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ht="14.25" customHeight="1"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ht="14.25" customHeight="1"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ht="14.25" customHeight="1"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ht="14.25" customHeight="1"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ht="14.25" customHeight="1"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ht="14.25" customHeight="1"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ht="14.25" customHeight="1"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ht="14.25" customHeight="1"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ht="14.25" customHeight="1"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ht="14.25" customHeight="1"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ht="14.25" customHeight="1"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ht="14.25" customHeight="1"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ht="14.25" customHeight="1"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ht="14.25" customHeight="1"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ht="14.25" customHeight="1"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ht="14.25" customHeight="1"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ht="14.25" customHeight="1"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ht="14.25" customHeight="1"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ht="14.25" customHeight="1"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ht="14.25" customHeight="1"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ht="14.25" customHeight="1"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ht="14.25" customHeight="1"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ht="14.25" customHeight="1"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ht="14.25" customHeight="1"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ht="14.25" customHeight="1"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ht="14.25" customHeight="1"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ht="14.25" customHeight="1"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ht="14.25" customHeight="1"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ht="14.25" customHeight="1"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ht="14.25" customHeight="1"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ht="14.25" customHeight="1"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ht="14.25" customHeight="1"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ht="14.25" customHeight="1"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ht="14.25" customHeight="1"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ht="14.25" customHeight="1"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ht="14.25" customHeight="1"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ht="14.25" customHeight="1"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ht="14.25" customHeight="1"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ht="14.25" customHeight="1"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ht="14.25" customHeight="1"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ht="14.25" customHeight="1"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ht="14.25" customHeight="1"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ht="14.25" customHeight="1"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ht="14.25" customHeight="1"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ht="14.25" customHeight="1"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ht="14.25" customHeight="1"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ht="14.25" customHeight="1"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ht="14.25" customHeight="1"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ht="14.25" customHeight="1"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ht="14.25" customHeight="1"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ht="14.25" customHeight="1"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ht="14.25" customHeight="1"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ht="14.25" customHeight="1"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ht="14.25" customHeight="1"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ht="14.25" customHeight="1"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ht="14.25" customHeight="1"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ht="14.25" customHeight="1"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ht="14.25" customHeight="1"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ht="14.25" customHeight="1"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ht="14.25" customHeight="1"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ht="14.25" customHeight="1"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ht="14.25" customHeight="1"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ht="14.25" customHeight="1"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ht="14.25" customHeight="1"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ht="14.25" customHeight="1"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ht="14.25" customHeight="1"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ht="14.25" customHeight="1"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ht="14.25" customHeight="1"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ht="14.25" customHeight="1"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row>
    <row r="401" spans="1:39" ht="14.25" customHeight="1"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ht="14.25" customHeight="1"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ht="14.25" customHeight="1"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ht="14.25" customHeight="1"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ht="14.25" customHeight="1"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ht="14.25" customHeight="1"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ht="14.25" customHeight="1"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ht="14.25" customHeight="1"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ht="14.25" customHeight="1"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ht="14.25" customHeight="1"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ht="14.25" customHeight="1"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ht="14.25" customHeight="1"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ht="14.25" customHeight="1"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ht="14.25" customHeight="1"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ht="14.25" customHeight="1"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ht="14.25" customHeight="1"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ht="14.25" customHeight="1"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ht="14.25" customHeight="1"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ht="14.25" customHeight="1"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ht="14.25" customHeight="1"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ht="14.25" customHeight="1"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ht="14.25" customHeight="1"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ht="14.25" customHeight="1"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ht="14.25" customHeight="1"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ht="14.25" customHeight="1"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row>
    <row r="426" spans="1:39" ht="14.25" customHeight="1"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ht="14.25" customHeight="1"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ht="14.25" customHeight="1"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ht="14.25" customHeight="1"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ht="14.25" customHeight="1"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ht="14.25" customHeight="1"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ht="14.25" customHeight="1"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ht="14.25" customHeight="1"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ht="14.25" customHeight="1"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ht="14.25" customHeight="1"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ht="14.25" customHeight="1"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ht="14.25" customHeight="1"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ht="14.25" customHeight="1"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ht="14.25" customHeight="1"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ht="14.25" customHeight="1"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ht="14.25" customHeight="1"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ht="14.25" customHeight="1"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ht="14.25" customHeight="1"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ht="14.25" customHeight="1"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ht="14.25" customHeight="1"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ht="14.25" customHeight="1"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ht="14.25" customHeight="1"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ht="14.25" customHeight="1"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ht="14.25" customHeight="1"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ht="14.25" customHeight="1"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ht="14.25" customHeight="1"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ht="14.25" customHeight="1"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ht="14.25" customHeight="1"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ht="14.25" customHeight="1"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ht="14.25" customHeight="1"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ht="14.25" customHeight="1"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ht="14.25" customHeight="1"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ht="14.25" customHeight="1"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ht="14.25" customHeight="1"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ht="14.25" customHeight="1"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ht="14.25" customHeight="1"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ht="14.25" customHeight="1"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ht="14.25" customHeight="1"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ht="14.25" customHeight="1"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ht="14.25" customHeight="1"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ht="14.25" customHeight="1"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ht="14.25" customHeight="1"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ht="14.25" customHeight="1"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ht="14.25" customHeight="1"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ht="14.25" customHeight="1"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ht="14.25" customHeight="1"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ht="14.25" customHeight="1"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ht="14.25" customHeight="1"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ht="14.25" customHeight="1"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ht="14.25" customHeight="1"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ht="14.25" customHeight="1"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ht="14.25" customHeight="1"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ht="14.25" customHeight="1"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ht="14.25" customHeight="1"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ht="14.25" customHeight="1"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ht="14.25" customHeight="1"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ht="14.25" customHeight="1"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ht="14.25" customHeight="1"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ht="14.25" customHeight="1"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ht="14.25" customHeight="1"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ht="14.25" customHeight="1"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ht="14.25" customHeight="1"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ht="14.25" customHeight="1"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ht="14.25" customHeight="1"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ht="14.25" customHeight="1"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ht="14.25" customHeight="1"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ht="14.25" customHeight="1"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ht="14.25" customHeight="1"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ht="14.25" customHeight="1"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ht="14.25" customHeight="1"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ht="14.25" customHeight="1"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ht="14.25" customHeight="1"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ht="14.25" customHeight="1"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ht="14.25" customHeight="1"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ht="14.25" customHeight="1"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ht="14.25" customHeight="1"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ht="14.25" customHeight="1"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ht="14.25" customHeight="1"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ht="14.25" customHeight="1"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ht="14.25" customHeight="1"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ht="14.25" customHeight="1"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ht="14.25" customHeight="1"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ht="14.25" customHeight="1"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ht="14.25" customHeight="1"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ht="14.25" customHeight="1"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ht="14.25" customHeight="1"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ht="14.25" customHeight="1"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ht="14.25" customHeight="1"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ht="14.25" customHeight="1"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ht="14.25" customHeight="1"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ht="14.25" customHeight="1"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ht="14.25" customHeight="1"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ht="14.25" customHeight="1"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ht="14.25" customHeight="1"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ht="14.25" customHeight="1"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ht="14.25" customHeight="1"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ht="14.25" customHeight="1"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ht="14.25" customHeight="1"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ht="14.25" customHeight="1"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ht="14.25" customHeight="1"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ht="14.25" customHeight="1"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ht="14.25" customHeight="1"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ht="14.25" customHeight="1"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ht="14.25" customHeight="1"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ht="14.25" customHeight="1"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ht="14.25" customHeight="1"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ht="14.25" customHeight="1"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ht="14.25" customHeight="1"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ht="14.25" customHeight="1"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ht="14.25" customHeight="1"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ht="14.25" customHeight="1"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ht="14.25" customHeight="1"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ht="14.25" customHeight="1"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ht="14.25" customHeight="1"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ht="14.25" customHeight="1"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ht="14.25" customHeight="1"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ht="14.25" customHeight="1"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ht="14.25" customHeight="1"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ht="14.25" customHeight="1"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ht="14.25" customHeight="1"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ht="14.25" customHeight="1"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ht="14.25" customHeight="1"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ht="14.25" customHeight="1"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ht="14.25" customHeight="1"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ht="14.25" customHeight="1"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ht="14.25" customHeight="1"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ht="14.25" customHeight="1"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ht="14.25" customHeight="1"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ht="14.25" customHeight="1"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ht="14.25" customHeight="1"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ht="14.25" customHeight="1"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ht="14.25" customHeight="1"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ht="14.25" customHeight="1"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ht="14.25" customHeight="1"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ht="14.25" customHeight="1"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ht="14.25" customHeight="1"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ht="14.25" customHeight="1"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ht="14.25" customHeight="1"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ht="14.25" customHeight="1"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ht="14.25" customHeight="1"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ht="14.25" customHeight="1"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ht="14.25" customHeight="1"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ht="14.25" customHeight="1"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ht="14.25" customHeight="1"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ht="14.25" customHeight="1"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ht="14.25" customHeight="1"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ht="14.25" customHeight="1"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ht="14.25" customHeight="1"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ht="14.25" customHeight="1"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ht="14.25" customHeight="1"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ht="14.25" customHeight="1"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ht="14.25" customHeight="1"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ht="14.25" customHeight="1"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ht="14.25" customHeight="1"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ht="14.25" customHeight="1"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ht="14.25" customHeight="1"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ht="14.25" customHeight="1"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ht="14.25" customHeight="1"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ht="14.25" customHeight="1"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ht="14.25" customHeight="1"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ht="14.25" customHeight="1"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ht="14.25" customHeight="1"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ht="14.25" customHeight="1"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ht="14.25" customHeight="1"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ht="14.25" customHeight="1"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ht="14.25" customHeight="1"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ht="14.25" customHeight="1"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ht="14.25" customHeight="1"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ht="14.25" customHeight="1"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ht="14.25" customHeight="1"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ht="14.25" customHeight="1"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ht="14.25" customHeight="1"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ht="14.25" customHeight="1"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ht="14.25" customHeight="1"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ht="14.25" customHeight="1"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ht="14.25" customHeight="1"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ht="14.25" customHeight="1"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ht="14.25" customHeight="1"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ht="14.25" customHeight="1"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ht="14.25" customHeight="1"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ht="14.25" customHeight="1"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ht="14.25" customHeight="1"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ht="14.25" customHeight="1"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ht="14.25" customHeight="1"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ht="14.25" customHeight="1"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ht="14.25" customHeight="1"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ht="14.25" customHeight="1"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ht="14.25" customHeigh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ht="14.25" customHeight="1"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ht="14.25" customHeight="1"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ht="14.25" customHeight="1"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ht="14.25" customHeight="1"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ht="14.25" customHeight="1"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ht="14.25" customHeight="1"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ht="14.25" customHeight="1"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ht="14.25" customHeight="1"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ht="14.25" customHeight="1"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ht="14.25" customHeight="1"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ht="14.25" customHeight="1"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ht="14.25" customHeight="1"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ht="14.25" customHeight="1"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ht="14.25" customHeight="1"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ht="14.25" customHeight="1"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ht="14.25" customHeight="1"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ht="14.25" customHeight="1"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ht="14.25" customHeight="1"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ht="14.25" customHeight="1"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ht="14.25" customHeight="1"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ht="14.25" customHeight="1"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ht="14.25" customHeigh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ht="14.25" customHeight="1"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ht="14.25" customHeight="1"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ht="14.25" customHeight="1"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ht="14.25" customHeight="1"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ht="14.25" customHeight="1"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ht="14.25" customHeight="1"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ht="14.25" customHeight="1"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ht="14.25" customHeight="1"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ht="14.25" customHeight="1"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ht="14.25" customHeight="1"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ht="14.25" customHeight="1"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ht="14.25" customHeight="1"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ht="14.25" customHeight="1"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ht="14.25" customHeight="1"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ht="14.25" customHeight="1"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ht="14.25" customHeight="1"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ht="14.25" customHeight="1"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ht="14.25" customHeight="1"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ht="14.25" customHeight="1"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ht="14.25" customHeight="1"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ht="14.25" customHeight="1"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ht="14.25" customHeight="1"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ht="14.25" customHeight="1"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ht="14.25" customHeight="1"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ht="14.25" customHeight="1"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ht="14.25" customHeight="1"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ht="14.25" customHeight="1"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ht="14.25" customHeight="1"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ht="14.25" customHeight="1"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ht="14.25" customHeight="1"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ht="14.25" customHeight="1"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ht="14.25" customHeight="1"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ht="14.25" customHeight="1"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ht="14.25" customHeight="1"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ht="14.25" customHeight="1"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ht="14.25" customHeight="1"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ht="14.25" customHeight="1"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ht="14.25" customHeight="1"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ht="14.25" customHeight="1"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ht="14.25" customHeight="1"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ht="14.25" customHeight="1"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ht="14.25" customHeight="1"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ht="14.25" customHeight="1"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ht="14.25" customHeight="1"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ht="14.25" customHeight="1"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ht="14.25" customHeight="1"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ht="14.25" customHeight="1"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ht="14.25" customHeight="1"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ht="14.25" customHeight="1"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ht="14.25" customHeight="1"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ht="14.25" customHeight="1"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ht="14.25" customHeight="1"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ht="14.25" customHeight="1"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ht="14.25" customHeight="1"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ht="14.25" customHeight="1"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ht="14.25" customHeight="1"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ht="14.25" customHeight="1"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ht="14.25" customHeight="1"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ht="14.25" customHeight="1"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ht="14.25" customHeight="1"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ht="14.25" customHeight="1"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ht="14.25" customHeight="1"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ht="14.25" customHeight="1"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ht="14.25" customHeight="1"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ht="14.25" customHeight="1"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ht="14.25" customHeight="1"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ht="14.25" customHeight="1"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ht="14.25" customHeight="1"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ht="14.25" customHeight="1"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ht="14.25" customHeight="1"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ht="14.25" customHeight="1"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ht="14.25" customHeight="1"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ht="14.25" customHeight="1"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ht="14.25" customHeight="1"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ht="14.25" customHeight="1"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ht="14.25" customHeight="1"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ht="14.25" customHeight="1"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ht="14.25" customHeight="1"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ht="14.25" customHeight="1"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ht="14.25" customHeight="1"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ht="14.25" customHeight="1"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ht="14.25" customHeight="1"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ht="14.25" customHeight="1"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ht="14.25" customHeight="1"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ht="14.25" customHeight="1"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ht="14.25" customHeight="1"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ht="14.25" customHeight="1"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ht="14.25" customHeight="1"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ht="14.25" customHeight="1"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ht="14.25" customHeight="1"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ht="14.25" customHeight="1"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ht="14.25" customHeight="1"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ht="14.25" customHeight="1"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ht="14.25" customHeight="1"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ht="14.25" customHeight="1"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ht="14.25" customHeight="1"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ht="14.25" customHeight="1"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ht="14.25" customHeight="1"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ht="14.25" customHeight="1"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ht="14.25" customHeight="1"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ht="14.25" customHeight="1"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ht="14.25" customHeight="1"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ht="14.25" customHeight="1"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ht="14.25" customHeight="1"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ht="14.25" customHeight="1"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ht="14.25" customHeight="1"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ht="14.25" customHeight="1"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ht="14.25" customHeight="1"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ht="14.25" customHeight="1"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ht="14.25" customHeight="1"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ht="14.25" customHeight="1"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ht="14.25" customHeight="1"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ht="14.25" customHeight="1"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ht="14.25" customHeight="1"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ht="14.25" customHeight="1"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ht="14.25" customHeight="1"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ht="14.25" customHeight="1"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ht="14.25" customHeight="1"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ht="14.25" customHeight="1"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ht="14.25" customHeight="1"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ht="14.25" customHeight="1"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ht="14.25" customHeight="1"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ht="14.25" customHeight="1"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ht="14.25" customHeight="1"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ht="14.25" customHeight="1"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ht="14.25" customHeight="1"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ht="14.25" customHeight="1"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ht="14.25" customHeight="1"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ht="14.25" customHeight="1"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ht="14.25" customHeight="1"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ht="14.25" customHeight="1"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ht="14.25" customHeight="1"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ht="14.25" customHeight="1"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ht="14.25" customHeight="1"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ht="14.25" customHeight="1"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ht="14.25" customHeight="1"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ht="14.25" customHeight="1"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ht="14.25" customHeight="1"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ht="14.25" customHeight="1"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ht="14.25" customHeight="1"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ht="14.25" customHeight="1"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ht="14.25" customHeight="1"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ht="14.25" customHeight="1"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ht="14.25" customHeight="1"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ht="14.25" customHeight="1"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ht="14.25" customHeight="1"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ht="14.25" customHeight="1"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ht="14.25" customHeight="1"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ht="14.25" customHeight="1"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ht="14.25" customHeight="1"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ht="14.25" customHeight="1"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ht="14.25" customHeight="1"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ht="14.25" customHeight="1"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ht="14.25" customHeight="1"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ht="14.25" customHeight="1"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ht="14.25" customHeight="1"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ht="14.25" customHeight="1"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ht="14.25" customHeight="1"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ht="14.25" customHeight="1"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ht="14.25" customHeight="1"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ht="14.25" customHeight="1"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ht="14.25" customHeight="1"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ht="14.25" customHeight="1"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ht="14.25" customHeight="1"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ht="14.25" customHeight="1"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ht="14.25" customHeight="1"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ht="14.25" customHeight="1"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ht="14.25" customHeight="1"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ht="14.25" customHeight="1"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ht="14.25" customHeight="1"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ht="14.25" customHeight="1"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ht="14.25" customHeight="1"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ht="14.25" customHeight="1"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ht="14.25" customHeight="1"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ht="14.25" customHeight="1"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ht="14.25" customHeight="1"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ht="14.25" customHeight="1"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ht="14.25" customHeight="1"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ht="14.25" customHeight="1"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ht="14.25" customHeight="1"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ht="14.25" customHeight="1"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ht="14.25" customHeight="1"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ht="14.25" customHeight="1"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ht="14.25" customHeight="1"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ht="14.25" customHeight="1"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ht="14.25" customHeight="1"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ht="14.25" customHeight="1"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ht="14.25" customHeight="1"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ht="14.25" customHeight="1"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ht="14.25" customHeight="1"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ht="14.25" customHeight="1"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ht="14.25" customHeight="1"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ht="14.25" customHeight="1"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ht="14.25" customHeight="1"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ht="14.25" customHeight="1"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ht="14.25" customHeight="1"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ht="14.25" customHeight="1"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ht="14.25" customHeight="1"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ht="14.25" customHeight="1"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ht="14.25" customHeight="1"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ht="14.25" customHeight="1"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ht="14.25" customHeight="1"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ht="14.25" customHeight="1"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ht="14.25" customHeight="1"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ht="14.25" customHeight="1"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ht="14.25" customHeight="1"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ht="14.25" customHeight="1"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ht="14.25" customHeight="1"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ht="14.25" customHeight="1"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ht="14.25" customHeight="1"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ht="14.25" customHeight="1"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ht="14.25" customHeight="1"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ht="14.25" customHeight="1"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ht="14.25" customHeight="1"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ht="14.25" customHeight="1"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ht="14.25" customHeight="1"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ht="14.25" customHeight="1"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ht="14.25" customHeight="1"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ht="14.25" customHeight="1"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ht="14.25" customHeight="1"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ht="14.25" customHeight="1"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ht="14.25" customHeight="1"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ht="14.25" customHeight="1"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ht="14.25" customHeight="1"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ht="14.25" customHeight="1"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ht="14.25" customHeight="1"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ht="14.25" customHeight="1"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ht="14.25" customHeight="1"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ht="14.25" customHeight="1"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ht="14.25" customHeight="1"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ht="14.25" customHeight="1"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ht="14.25" customHeight="1"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ht="14.25" customHeight="1"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ht="14.25" customHeight="1"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ht="14.25" customHeight="1"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ht="14.25" customHeight="1"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ht="14.25" customHeight="1"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ht="14.25" customHeight="1"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ht="14.25" customHeight="1"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ht="14.25" customHeight="1"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ht="14.25" customHeight="1"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ht="14.25" customHeight="1"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ht="14.25" customHeight="1"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ht="14.25" customHeight="1"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ht="14.25" customHeight="1"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ht="14.25" customHeight="1"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ht="14.25" customHeight="1"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ht="14.25" customHeight="1"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ht="14.25" customHeight="1"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ht="14.25" customHeight="1"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row>
    <row r="886" spans="1:39" ht="14.25" customHeight="1"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row>
    <row r="887" spans="1:39" ht="14.25" customHeight="1"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ht="14.25" customHeight="1"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ht="14.25" customHeight="1"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ht="14.25" customHeight="1"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ht="14.25" customHeight="1"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ht="14.25" customHeight="1"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ht="14.25" customHeight="1"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ht="14.25" customHeight="1"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ht="14.25" customHeight="1"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ht="14.25" customHeight="1"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ht="14.25" customHeight="1"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ht="14.25" customHeight="1"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ht="14.25" customHeight="1"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ht="14.25" customHeight="1"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ht="14.25" customHeight="1"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ht="14.25" customHeight="1"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ht="14.25" customHeight="1"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ht="14.25" customHeight="1"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ht="14.25" customHeight="1"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ht="14.25" customHeight="1"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ht="14.25" customHeight="1"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ht="14.25" customHeight="1"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ht="14.25" customHeight="1"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ht="14.25" customHeight="1"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ht="14.25" customHeight="1"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ht="14.25" customHeight="1"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ht="14.25" customHeight="1"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ht="14.25" customHeight="1"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ht="14.25" customHeight="1"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ht="14.25" customHeight="1"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ht="14.25" customHeight="1"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ht="14.25" customHeight="1"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ht="14.25" customHeight="1"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ht="14.25" customHeight="1"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ht="14.25" customHeight="1"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ht="14.25" customHeight="1"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ht="14.25" customHeight="1"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ht="14.25" customHeight="1"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ht="14.25" customHeight="1"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ht="14.25" customHeight="1"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ht="14.25" customHeight="1"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ht="14.25" customHeight="1"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ht="14.25" customHeight="1"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ht="14.25" customHeight="1"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ht="14.25" customHeight="1"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ht="14.25" customHeight="1"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ht="14.25" customHeight="1"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ht="14.25" customHeight="1"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ht="14.25" customHeight="1"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ht="14.25" customHeight="1"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ht="14.25" customHeight="1"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ht="14.25" customHeight="1"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ht="14.25" customHeight="1"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ht="14.25" customHeight="1"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ht="14.25" customHeight="1"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ht="14.25" customHeight="1"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ht="14.25" customHeight="1"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ht="14.25" customHeight="1"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ht="14.25" customHeight="1"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ht="14.25" customHeight="1"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ht="14.25" customHeight="1"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ht="14.25" customHeight="1"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ht="14.25" customHeight="1"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ht="14.25" customHeight="1"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ht="14.25" customHeight="1"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ht="14.25" customHeight="1"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ht="14.25" customHeight="1"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ht="14.25" customHeight="1"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ht="14.25" customHeight="1"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ht="14.25" customHeight="1"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ht="14.25" customHeight="1"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ht="14.25" customHeight="1"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ht="14.25" customHeight="1"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ht="14.25" customHeight="1"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ht="14.25" customHeight="1"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ht="14.25" customHeight="1"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ht="14.25" customHeight="1"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ht="14.25" customHeight="1"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ht="14.25" customHeight="1"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ht="14.25" customHeight="1"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ht="14.25" customHeight="1"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ht="14.25" customHeight="1"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ht="14.25" customHeight="1"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ht="14.25" customHeight="1"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ht="14.25" customHeight="1"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ht="14.25" customHeight="1"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ht="14.25" customHeight="1"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ht="14.25" customHeight="1"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ht="14.25" customHeight="1"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ht="14.25" customHeight="1"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ht="14.25" customHeight="1"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ht="14.25" customHeight="1"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ht="14.25" customHeight="1"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ht="14.25" customHeight="1"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ht="14.25" customHeight="1"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ht="14.25" customHeight="1"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ht="14.25" customHeight="1"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ht="14.25" customHeight="1"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ht="14.25" customHeight="1"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ht="14.25" customHeight="1"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ht="14.25" customHeight="1"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ht="14.25" customHeight="1"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ht="14.25" customHeight="1"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ht="14.25" customHeight="1"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ht="14.25" customHeight="1"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ht="14.25" customHeight="1"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ht="14.25" customHeight="1"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ht="14.25" customHeight="1"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row r="995" spans="1:39" ht="14.25" customHeight="1"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row>
    <row r="996" spans="1:39" ht="14.25" customHeight="1" x14ac:dyDescent="0.2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row>
    <row r="997" spans="1:39" ht="14.25" customHeight="1" x14ac:dyDescent="0.2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row>
    <row r="998" spans="1:39" ht="14.25" customHeight="1" x14ac:dyDescent="0.2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row>
  </sheetData>
  <mergeCells count="135">
    <mergeCell ref="AK14:AK15"/>
    <mergeCell ref="AL14:AL15"/>
    <mergeCell ref="AM14:AM15"/>
    <mergeCell ref="B16:C16"/>
    <mergeCell ref="M16:M17"/>
    <mergeCell ref="AF16:AF17"/>
    <mergeCell ref="B17:C17"/>
    <mergeCell ref="B18:C18"/>
    <mergeCell ref="B19:C19"/>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D12:AD13"/>
    <mergeCell ref="AE12:AE13"/>
    <mergeCell ref="AF12:AF13"/>
    <mergeCell ref="AG12:AG13"/>
    <mergeCell ref="AH12:AH13"/>
    <mergeCell ref="AI12:AI13"/>
    <mergeCell ref="AJ12:AJ13"/>
    <mergeCell ref="AK12:AK13"/>
    <mergeCell ref="AL12:AL13"/>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W8:X9"/>
    <mergeCell ref="Y8:Z9"/>
    <mergeCell ref="AA8:AA9"/>
    <mergeCell ref="AB8:AB9"/>
    <mergeCell ref="AC8:AC9"/>
    <mergeCell ref="AD8:AD9"/>
    <mergeCell ref="AE8:AE9"/>
    <mergeCell ref="AF8:AF9"/>
    <mergeCell ref="AG8:AG9"/>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C4:AM4"/>
    <mergeCell ref="A5:AM5"/>
    <mergeCell ref="A1:D3"/>
    <mergeCell ref="E1:AE1"/>
    <mergeCell ref="AF1:AI1"/>
    <mergeCell ref="AJ1:AM1"/>
    <mergeCell ref="E2:AE2"/>
    <mergeCell ref="AF2:AI2"/>
    <mergeCell ref="AJ2:AM2"/>
    <mergeCell ref="E3:AE3"/>
    <mergeCell ref="AF3:AI3"/>
    <mergeCell ref="AJ3:AM3"/>
  </mergeCells>
  <conditionalFormatting sqref="J10 J12 J14">
    <cfRule type="cellIs" priority="6" operator="equal">
      <formula>"Muy Baja 20%"</formula>
    </cfRule>
    <cfRule type="containsText" priority="7" operator="containsText" text="Muy Baja 20%">
      <formula>NOT(ISERROR(SEARCH("Muy Baja 20%",J10)))</formula>
    </cfRule>
  </conditionalFormatting>
  <conditionalFormatting sqref="L10 L12 L14">
    <cfRule type="cellIs" priority="8" operator="equal">
      <formula>"Muy Baja 20%"</formula>
    </cfRule>
    <cfRule type="containsText" priority="9" operator="containsText" text="Muy Baja 20%">
      <formula>NOT(ISERROR(SEARCH("Muy Baja 20%",L10)))</formula>
    </cfRule>
  </conditionalFormatting>
  <conditionalFormatting sqref="M10:M17 AF10:AF17">
    <cfRule type="expression" dxfId="23" priority="2">
      <formula>NOT(ISERROR(SEARCH(("Extremo"),(M10))))</formula>
    </cfRule>
    <cfRule type="expression" dxfId="22" priority="3">
      <formula>NOT(ISERROR(SEARCH(("Alto"),(M10))))</formula>
    </cfRule>
    <cfRule type="expression" dxfId="21" priority="4">
      <formula>NOT(ISERROR(SEARCH(("Moderado"),(M10))))</formula>
    </cfRule>
    <cfRule type="expression" dxfId="20" priority="5">
      <formula>NOT(ISERROR(SEARCH(("Bajo"),(M10))))</formula>
    </cfRule>
  </conditionalFormatting>
  <conditionalFormatting sqref="R10:R15">
    <cfRule type="cellIs" priority="10" operator="equal">
      <formula>"Muy Baja 20%"</formula>
    </cfRule>
    <cfRule type="containsText" priority="11" operator="containsText" text="Muy Baja 20%">
      <formula>NOT(ISERROR(SEARCH("Muy Baja 20%",R10)))</formula>
    </cfRule>
  </conditionalFormatting>
  <conditionalFormatting sqref="X10:X15">
    <cfRule type="cellIs" priority="12" operator="equal">
      <formula>"Muy Baja 20%"</formula>
    </cfRule>
    <cfRule type="containsText" priority="13" operator="containsText" text="Muy Baja 20%">
      <formula>NOT(ISERROR(SEARCH("Muy Baja 20%",X10)))</formula>
    </cfRule>
  </conditionalFormatting>
  <conditionalFormatting sqref="Z10:AA15">
    <cfRule type="cellIs" priority="14" operator="equal">
      <formula>"Muy Baja 20%"</formula>
    </cfRule>
    <cfRule type="containsText" priority="15" operator="containsText" text="Muy Baja 20%">
      <formula>NOT(ISERROR(SEARCH("Muy Baja 20%",Z10)))</formula>
    </cfRule>
  </conditionalFormatting>
  <conditionalFormatting sqref="AD10:AE10 AD12:AE12 AD14:AE14">
    <cfRule type="cellIs" priority="16" operator="equal">
      <formula>"Muy Baja 20%"</formula>
    </cfRule>
    <cfRule type="containsText" priority="17" operator="containsText" text="Muy Baja 20%">
      <formula>NOT(ISERROR(SEARCH("Muy Baja 20%",AD10)))</formula>
    </cfRule>
  </conditionalFormatting>
  <dataValidations count="11">
    <dataValidation type="list" allowBlank="1" showErrorMessage="1" sqref="T10:T15" xr:uid="{00000000-0002-0000-0500-000000000000}">
      <formula1>"Continua,Aleatoria"</formula1>
      <formula2>0</formula2>
    </dataValidation>
    <dataValidation type="list" allowBlank="1" showErrorMessage="1" sqref="G10 G12 G14" xr:uid="{00000000-0002-0000-0500-000001000000}">
      <formula1>"Ejecución y administración de procesos,Daños activos fijos,Fallas tecnológicas,Fraude Externo,Fraude Interno,Relaciones laborales,Usuarios,Productos y practicas organizacionales"</formula1>
      <formula2>0</formula2>
    </dataValidation>
    <dataValidation type="list" allowBlank="1" showErrorMessage="1" sqref="H10 H12 H14" xr:uid="{00000000-0002-0000-0500-000002000000}">
      <formula1>"Máximo 2 por año,3 a 24 veces por año,24 a 500 veces por año,500 a 5000 veces por año,Más de 5000 veces por año"</formula1>
      <formula2>0</formula2>
    </dataValidation>
    <dataValidation type="list" allowBlank="1" showErrorMessage="1" sqref="Q10:Q15" xr:uid="{00000000-0002-0000-0500-000003000000}">
      <formula1>"Manual,Automático"</formula1>
      <formula2>0</formula2>
    </dataValidation>
    <dataValidation type="list" allowBlank="1" showErrorMessage="1" sqref="F10 F12 F14" xr:uid="{00000000-0002-0000-0500-000004000000}">
      <formula1>"Gestión,Corrupción,Fiscal"</formula1>
      <formula2>0</formula2>
    </dataValidation>
    <dataValidation type="list" allowBlank="1" showErrorMessage="1" sqref="I10 I12 I14" xr:uid="{00000000-0002-0000-0500-000005000000}">
      <formula1>"Muy baja,Baja,Media,Alta,Muy alta"</formula1>
      <formula2>0</formula2>
    </dataValidation>
    <dataValidation type="list" allowBlank="1" showErrorMessage="1" sqref="S10:S15" xr:uid="{00000000-0002-0000-0500-000006000000}">
      <formula1>"Documentado,Sin documentar"</formula1>
      <formula2>0</formula2>
    </dataValidation>
    <dataValidation type="list" allowBlank="1" showErrorMessage="1" sqref="P10:P15" xr:uid="{00000000-0002-0000-0500-000007000000}">
      <formula1>"Preventivo,Correctivo,Detectivo"</formula1>
      <formula2>0</formula2>
    </dataValidation>
    <dataValidation type="list" allowBlank="1" showErrorMessage="1" sqref="U10:U15" xr:uid="{00000000-0002-0000-0500-000008000000}">
      <formula1>"Con registro,Sin registro"</formula1>
      <formula2>0</formula2>
    </dataValidation>
    <dataValidation type="list" allowBlank="1" showErrorMessage="1" sqref="B10 B12 B14" xr:uid="{00000000-0002-0000-0500-000009000000}">
      <formula1>"Reputacional,Económico"</formula1>
      <formula2>0</formula2>
    </dataValidation>
    <dataValidation type="list" allowBlank="1" showErrorMessage="1" sqref="K10 K12 K14" xr:uid="{00000000-0002-0000-0500-00000A000000}">
      <formula1>"Leve,Menor,Moderado,Mayor,Catastrófico"</formula1>
      <formula2>0</formula2>
    </dataValidation>
  </dataValidations>
  <pageMargins left="0.7" right="0.7" top="0.75" bottom="0.75" header="0.511811023622047" footer="0.511811023622047"/>
  <pageSetup scale="11" orientation="portrait"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AM1000"/>
  <sheetViews>
    <sheetView showGridLines="0" zoomScale="42" zoomScaleNormal="42" workbookViewId="0">
      <selection sqref="A1:XFD3"/>
    </sheetView>
  </sheetViews>
  <sheetFormatPr baseColWidth="10" defaultColWidth="14.42578125" defaultRowHeight="15" customHeight="1" x14ac:dyDescent="0.25"/>
  <cols>
    <col min="1" max="1" width="11.5703125" customWidth="1"/>
    <col min="2" max="2" width="20.42578125" customWidth="1"/>
    <col min="3" max="3" width="17.140625" customWidth="1"/>
    <col min="4" max="4" width="18.85546875" customWidth="1"/>
    <col min="5" max="5" width="31" customWidth="1"/>
    <col min="6" max="6" width="14.42578125" customWidth="1"/>
    <col min="7" max="7" width="15" customWidth="1"/>
    <col min="8" max="8" width="13.5703125" customWidth="1"/>
    <col min="9" max="9" width="13.42578125" customWidth="1"/>
    <col min="10" max="10" width="12.42578125" customWidth="1"/>
    <col min="12" max="12" width="13.5703125" customWidth="1"/>
    <col min="13" max="13" width="17.42578125" customWidth="1"/>
    <col min="14" max="14" width="16" customWidth="1"/>
    <col min="15" max="15" width="23.42578125" customWidth="1"/>
    <col min="16" max="16" width="13.140625" customWidth="1"/>
    <col min="17" max="17" width="15.5703125" customWidth="1"/>
    <col min="18" max="18" width="13" customWidth="1"/>
    <col min="19" max="19" width="16.85546875" customWidth="1"/>
    <col min="20" max="20" width="14" customWidth="1"/>
    <col min="21" max="21" width="16.85546875" customWidth="1"/>
    <col min="22" max="22" width="18.42578125" customWidth="1"/>
    <col min="23" max="23" width="13.5703125" customWidth="1"/>
    <col min="24" max="24" width="8.5703125" customWidth="1"/>
    <col min="25" max="25" width="17.5703125" customWidth="1"/>
    <col min="26" max="26" width="10.42578125" customWidth="1"/>
    <col min="27" max="27" width="11.85546875" customWidth="1"/>
    <col min="28" max="28" width="12.42578125" customWidth="1"/>
    <col min="29" max="29" width="11.140625" customWidth="1"/>
    <col min="30" max="30" width="9.85546875" customWidth="1"/>
    <col min="31" max="31" width="8.42578125" customWidth="1"/>
    <col min="32" max="32" width="12.5703125" customWidth="1"/>
    <col min="33" max="33" width="11.42578125" customWidth="1"/>
    <col min="34" max="34" width="34.5703125" customWidth="1"/>
    <col min="35" max="35" width="19.42578125" customWidth="1"/>
    <col min="36" max="36" width="21.140625" customWidth="1"/>
    <col min="37" max="37" width="18.5703125" customWidth="1"/>
    <col min="38" max="38" width="17" customWidth="1"/>
    <col min="39" max="39" width="15.5703125" customWidth="1"/>
  </cols>
  <sheetData>
    <row r="1" spans="1:39"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39"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39"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4" spans="1:39" ht="24" customHeight="1" x14ac:dyDescent="0.25">
      <c r="A4" s="2" t="s">
        <v>111</v>
      </c>
      <c r="B4" s="2"/>
      <c r="C4" s="69" t="s">
        <v>264</v>
      </c>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row>
    <row r="5" spans="1:39" ht="24" customHeight="1" x14ac:dyDescent="0.25">
      <c r="A5" s="69" t="s">
        <v>265</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1:39" ht="24" customHeight="1" x14ac:dyDescent="0.25">
      <c r="A6" s="70" t="s">
        <v>3</v>
      </c>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row>
    <row r="7" spans="1:39" ht="32.25" customHeight="1" x14ac:dyDescent="0.25">
      <c r="A7" s="71" t="s">
        <v>4</v>
      </c>
      <c r="B7" s="71"/>
      <c r="C7" s="71"/>
      <c r="D7" s="71"/>
      <c r="E7" s="71"/>
      <c r="F7" s="71"/>
      <c r="G7" s="71"/>
      <c r="H7" s="71"/>
      <c r="I7" s="72" t="s">
        <v>5</v>
      </c>
      <c r="J7" s="72"/>
      <c r="K7" s="72"/>
      <c r="L7" s="72"/>
      <c r="M7" s="72"/>
      <c r="N7" s="73" t="s">
        <v>6</v>
      </c>
      <c r="O7" s="73"/>
      <c r="P7" s="73"/>
      <c r="Q7" s="73"/>
      <c r="R7" s="73"/>
      <c r="S7" s="73"/>
      <c r="T7" s="73"/>
      <c r="U7" s="73"/>
      <c r="V7" s="74" t="s">
        <v>7</v>
      </c>
      <c r="W7" s="74"/>
      <c r="X7" s="74"/>
      <c r="Y7" s="74"/>
      <c r="Z7" s="74"/>
      <c r="AA7" s="74"/>
      <c r="AB7" s="74"/>
      <c r="AC7" s="74"/>
      <c r="AD7" s="75" t="s">
        <v>8</v>
      </c>
      <c r="AE7" s="75"/>
      <c r="AF7" s="75"/>
      <c r="AG7" s="75"/>
      <c r="AH7" s="76" t="s">
        <v>9</v>
      </c>
      <c r="AI7" s="76"/>
      <c r="AJ7" s="76"/>
      <c r="AK7" s="76"/>
      <c r="AL7" s="76"/>
      <c r="AM7" s="76"/>
    </row>
    <row r="8" spans="1:39" ht="36" customHeight="1" x14ac:dyDescent="0.25">
      <c r="A8" s="77" t="s">
        <v>10</v>
      </c>
      <c r="B8" s="78" t="s">
        <v>11</v>
      </c>
      <c r="C8" s="78" t="s">
        <v>12</v>
      </c>
      <c r="D8" s="78" t="s">
        <v>13</v>
      </c>
      <c r="E8" s="78" t="s">
        <v>14</v>
      </c>
      <c r="F8" s="78" t="s">
        <v>15</v>
      </c>
      <c r="G8" s="78" t="s">
        <v>16</v>
      </c>
      <c r="H8" s="78" t="s">
        <v>17</v>
      </c>
      <c r="I8" s="79" t="s">
        <v>18</v>
      </c>
      <c r="J8" s="79" t="s">
        <v>19</v>
      </c>
      <c r="K8" s="79" t="s">
        <v>20</v>
      </c>
      <c r="L8" s="79" t="s">
        <v>19</v>
      </c>
      <c r="M8" s="79" t="s">
        <v>21</v>
      </c>
      <c r="N8" s="80" t="s">
        <v>22</v>
      </c>
      <c r="O8" s="80" t="s">
        <v>23</v>
      </c>
      <c r="P8" s="80" t="s">
        <v>24</v>
      </c>
      <c r="Q8" s="80"/>
      <c r="R8" s="80"/>
      <c r="S8" s="80"/>
      <c r="T8" s="80"/>
      <c r="U8" s="80"/>
      <c r="V8" s="78" t="s">
        <v>25</v>
      </c>
      <c r="W8" s="78" t="s">
        <v>26</v>
      </c>
      <c r="X8" s="78"/>
      <c r="Y8" s="78" t="s">
        <v>27</v>
      </c>
      <c r="Z8" s="78"/>
      <c r="AA8" s="78" t="s">
        <v>28</v>
      </c>
      <c r="AB8" s="78" t="s">
        <v>29</v>
      </c>
      <c r="AC8" s="78" t="s">
        <v>30</v>
      </c>
      <c r="AD8" s="81" t="s">
        <v>31</v>
      </c>
      <c r="AE8" s="81" t="s">
        <v>32</v>
      </c>
      <c r="AF8" s="81" t="s">
        <v>33</v>
      </c>
      <c r="AG8" s="81" t="s">
        <v>34</v>
      </c>
      <c r="AH8" s="82" t="s">
        <v>35</v>
      </c>
      <c r="AI8" s="82" t="s">
        <v>36</v>
      </c>
      <c r="AJ8" s="82" t="s">
        <v>37</v>
      </c>
      <c r="AK8" s="82" t="s">
        <v>38</v>
      </c>
      <c r="AL8" s="82" t="s">
        <v>39</v>
      </c>
      <c r="AM8" s="82" t="s">
        <v>40</v>
      </c>
    </row>
    <row r="9" spans="1:39" ht="27" customHeight="1" x14ac:dyDescent="0.25">
      <c r="A9" s="77"/>
      <c r="B9" s="77"/>
      <c r="C9" s="77"/>
      <c r="D9" s="77"/>
      <c r="E9" s="77"/>
      <c r="F9" s="77"/>
      <c r="G9" s="77"/>
      <c r="H9" s="77"/>
      <c r="I9" s="77"/>
      <c r="J9" s="77"/>
      <c r="K9" s="77"/>
      <c r="L9" s="77"/>
      <c r="M9" s="77"/>
      <c r="N9" s="77"/>
      <c r="O9" s="77"/>
      <c r="P9" s="1" t="s">
        <v>41</v>
      </c>
      <c r="Q9" s="1" t="s">
        <v>42</v>
      </c>
      <c r="R9" s="1" t="s">
        <v>43</v>
      </c>
      <c r="S9" s="1" t="s">
        <v>44</v>
      </c>
      <c r="T9" s="1" t="s">
        <v>45</v>
      </c>
      <c r="U9" s="1" t="s">
        <v>46</v>
      </c>
      <c r="V9" s="78"/>
      <c r="W9" s="78"/>
      <c r="X9" s="78"/>
      <c r="Y9" s="78"/>
      <c r="Z9" s="78"/>
      <c r="AA9" s="78"/>
      <c r="AB9" s="78"/>
      <c r="AC9" s="78"/>
      <c r="AD9" s="78"/>
      <c r="AE9" s="78"/>
      <c r="AF9" s="78"/>
      <c r="AG9" s="78"/>
      <c r="AH9" s="78"/>
      <c r="AI9" s="78"/>
      <c r="AJ9" s="78"/>
      <c r="AK9" s="78"/>
      <c r="AL9" s="78"/>
      <c r="AM9" s="78"/>
    </row>
    <row r="10" spans="1:39" ht="39.6" customHeight="1" x14ac:dyDescent="0.25">
      <c r="A10" s="83">
        <v>1</v>
      </c>
      <c r="B10" s="84" t="s">
        <v>92</v>
      </c>
      <c r="C10" s="85" t="s">
        <v>266</v>
      </c>
      <c r="D10" s="85" t="s">
        <v>267</v>
      </c>
      <c r="E10" s="85" t="s">
        <v>268</v>
      </c>
      <c r="F10" s="85" t="s">
        <v>51</v>
      </c>
      <c r="G10" s="85" t="s">
        <v>71</v>
      </c>
      <c r="H10" s="85" t="s">
        <v>53</v>
      </c>
      <c r="I10" s="86" t="s">
        <v>73</v>
      </c>
      <c r="J10" s="87">
        <f>IF(I10="Muy Baja",20%,IF(I10="Baja",40%,IF(I10="Media",60%,IF(I10="Alta",80%,IF(I10="Muy Alta",100%,"Error en datos")))))</f>
        <v>0.4</v>
      </c>
      <c r="K10" s="86" t="s">
        <v>55</v>
      </c>
      <c r="L10" s="87">
        <f>IF(K10="Leve",20%,IF(K10="Menor",40%,IF(K10="Moderado",60%,IF(K10="Mayor",80%,100%))))</f>
        <v>0.6</v>
      </c>
      <c r="M10" s="88"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Moderado</v>
      </c>
      <c r="N10" s="4" t="s">
        <v>56</v>
      </c>
      <c r="O10" s="3" t="s">
        <v>269</v>
      </c>
      <c r="P10" s="4" t="s">
        <v>58</v>
      </c>
      <c r="Q10" s="4" t="s">
        <v>59</v>
      </c>
      <c r="R10" s="5">
        <f t="shared" ref="R10:R17" si="0">IF(P10="Preventivo",25%,IF(P10="Detectivo",15%,IF(P10="Correctivo",10%,0)))+IF(Q10="Manual",15%,IF(Q10="Automático",25%))</f>
        <v>0.4</v>
      </c>
      <c r="S10" s="4" t="s">
        <v>60</v>
      </c>
      <c r="T10" s="4" t="s">
        <v>61</v>
      </c>
      <c r="U10" s="4" t="s">
        <v>62</v>
      </c>
      <c r="V10" s="85" t="str">
        <f>E10</f>
        <v>Probabilidad de afectación económica y reputacional debido a que no se soporten adecuadamente cuentas o facturas, ausencia de soportes obligatorios</v>
      </c>
      <c r="W10" s="4" t="s">
        <v>18</v>
      </c>
      <c r="X10" s="5">
        <f>+J10</f>
        <v>0.4</v>
      </c>
      <c r="Y10" s="4" t="str">
        <f t="shared" ref="Y10:Y17" si="1">N10</f>
        <v xml:space="preserve">Control No.1
</v>
      </c>
      <c r="Z10" s="5">
        <f t="shared" ref="Z10:Z17" si="2">+R10</f>
        <v>0.4</v>
      </c>
      <c r="AA10" s="5">
        <f t="shared" ref="AA10:AA17" si="3">+X10*Z10</f>
        <v>0.16000000000000003</v>
      </c>
      <c r="AB10" s="89">
        <f>+X10-AA10</f>
        <v>0.24</v>
      </c>
      <c r="AC10" s="90">
        <f>+IF(P11="Correctivo",X11-AA11,L10)</f>
        <v>0.6</v>
      </c>
      <c r="AD10" s="87">
        <f>+AB10</f>
        <v>0.24</v>
      </c>
      <c r="AE10" s="87">
        <f>IF(P11="Correctivo",X11-AA11,L10)</f>
        <v>0.6</v>
      </c>
      <c r="AF10" s="88"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Moderado</v>
      </c>
      <c r="AG10" s="91" t="str">
        <f>+IF(AF10="Bajo","Asumir el riesgo, Reducir el riesgo",IF(AF10="Moderado","Asumir el riesgo, Reducir el riesgo",IF(AF10="Alto","Evitar, compartir o transferir","Eliminar o reducir el riesgo")))</f>
        <v>Asumir el riesgo, Reducir el riesgo</v>
      </c>
      <c r="AH10" s="86" t="s">
        <v>270</v>
      </c>
      <c r="AI10" s="86" t="s">
        <v>271</v>
      </c>
      <c r="AJ10" s="92">
        <v>46082</v>
      </c>
      <c r="AK10" s="92"/>
      <c r="AL10" s="86" t="s">
        <v>100</v>
      </c>
      <c r="AM10" s="86">
        <v>0</v>
      </c>
    </row>
    <row r="11" spans="1:39" ht="57" x14ac:dyDescent="0.25">
      <c r="A11" s="83"/>
      <c r="B11" s="83"/>
      <c r="C11" s="83"/>
      <c r="D11" s="83"/>
      <c r="E11" s="83"/>
      <c r="F11" s="83"/>
      <c r="G11" s="83"/>
      <c r="H11" s="83"/>
      <c r="I11" s="83"/>
      <c r="J11" s="83"/>
      <c r="K11" s="83"/>
      <c r="L11" s="83"/>
      <c r="M11" s="88"/>
      <c r="N11" s="4" t="s">
        <v>66</v>
      </c>
      <c r="O11" s="3" t="s">
        <v>272</v>
      </c>
      <c r="P11" s="4" t="s">
        <v>58</v>
      </c>
      <c r="Q11" s="4" t="s">
        <v>59</v>
      </c>
      <c r="R11" s="5">
        <f t="shared" si="0"/>
        <v>0.4</v>
      </c>
      <c r="S11" s="4" t="s">
        <v>60</v>
      </c>
      <c r="T11" s="4" t="s">
        <v>61</v>
      </c>
      <c r="U11" s="4" t="s">
        <v>62</v>
      </c>
      <c r="V11" s="85"/>
      <c r="W11" s="4" t="s">
        <v>20</v>
      </c>
      <c r="X11" s="5">
        <f>+L10</f>
        <v>0.6</v>
      </c>
      <c r="Y11" s="4" t="str">
        <f t="shared" si="1"/>
        <v xml:space="preserve">Control No.2
</v>
      </c>
      <c r="Z11" s="5">
        <f t="shared" si="2"/>
        <v>0.4</v>
      </c>
      <c r="AA11" s="5">
        <f t="shared" si="3"/>
        <v>0.24</v>
      </c>
      <c r="AB11" s="89"/>
      <c r="AC11" s="89"/>
      <c r="AD11" s="89"/>
      <c r="AE11" s="89"/>
      <c r="AF11" s="88"/>
      <c r="AG11" s="91"/>
      <c r="AH11" s="91"/>
      <c r="AI11" s="91"/>
      <c r="AJ11" s="91"/>
      <c r="AK11" s="91"/>
      <c r="AL11" s="91"/>
      <c r="AM11" s="91"/>
    </row>
    <row r="12" spans="1:39" ht="39.6" customHeight="1" x14ac:dyDescent="0.25">
      <c r="A12" s="83">
        <v>2</v>
      </c>
      <c r="B12" s="84" t="s">
        <v>143</v>
      </c>
      <c r="C12" s="85" t="s">
        <v>273</v>
      </c>
      <c r="D12" s="85" t="s">
        <v>274</v>
      </c>
      <c r="E12" s="85" t="s">
        <v>275</v>
      </c>
      <c r="F12" s="85" t="s">
        <v>51</v>
      </c>
      <c r="G12" s="85" t="s">
        <v>71</v>
      </c>
      <c r="H12" s="85" t="s">
        <v>125</v>
      </c>
      <c r="I12" s="86" t="s">
        <v>54</v>
      </c>
      <c r="J12" s="87">
        <f>IF(I12="Muy Baja",20%,IF(I12="Baja",40%,IF(I12="Media",60%,IF(I12="Alta",80%,IF(I12="Muy Alta",100%,"Error en datos")))))</f>
        <v>0.2</v>
      </c>
      <c r="K12" s="86" t="s">
        <v>81</v>
      </c>
      <c r="L12" s="87">
        <f>IF(K12="Leve",20%,IF(K12="Menor",40%,IF(K12="Moderado",60%,IF(K12="Mayor",80%,100%))))</f>
        <v>0.8</v>
      </c>
      <c r="M12" s="88"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Alto</v>
      </c>
      <c r="N12" s="4" t="s">
        <v>56</v>
      </c>
      <c r="O12" s="3" t="s">
        <v>269</v>
      </c>
      <c r="P12" s="4" t="s">
        <v>58</v>
      </c>
      <c r="Q12" s="4" t="s">
        <v>59</v>
      </c>
      <c r="R12" s="5">
        <f t="shared" si="0"/>
        <v>0.4</v>
      </c>
      <c r="S12" s="4" t="s">
        <v>60</v>
      </c>
      <c r="T12" s="4" t="s">
        <v>61</v>
      </c>
      <c r="U12" s="4" t="s">
        <v>62</v>
      </c>
      <c r="V12" s="85" t="str">
        <f>E12</f>
        <v>Probabilidad de afectación económica debido a que se hagan pagos con recursos de cuentas diferentes a cuenta de disponibilidad presupuestal.</v>
      </c>
      <c r="W12" s="4" t="s">
        <v>18</v>
      </c>
      <c r="X12" s="5">
        <f>+J12</f>
        <v>0.2</v>
      </c>
      <c r="Y12" s="4" t="str">
        <f t="shared" si="1"/>
        <v xml:space="preserve">Control No.1
</v>
      </c>
      <c r="Z12" s="5">
        <f t="shared" si="2"/>
        <v>0.4</v>
      </c>
      <c r="AA12" s="5">
        <f t="shared" si="3"/>
        <v>8.0000000000000016E-2</v>
      </c>
      <c r="AB12" s="89">
        <f>+X12-AA12</f>
        <v>0.12</v>
      </c>
      <c r="AC12" s="90">
        <f>+IF(P13="Correctivo",X13-AA13,L12)</f>
        <v>0.8</v>
      </c>
      <c r="AD12" s="87">
        <f>+AB12</f>
        <v>0.12</v>
      </c>
      <c r="AE12" s="87">
        <f>IF(P13="Correctivo",X13-AA13,L12)</f>
        <v>0.8</v>
      </c>
      <c r="AF12" s="88"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Alto</v>
      </c>
      <c r="AG12" s="91" t="str">
        <f>+IF(AF12="Bajo","Asumir el riesgo, Reducir el riesgo",IF(AF12="Moderado","Asumir el riesgo, Reducir el riesgo",IF(AF12="Alto","Evitar, compartir o transferir","Eliminar o reducir el riesgo")))</f>
        <v>Evitar, compartir o transferir</v>
      </c>
      <c r="AH12" s="86" t="s">
        <v>276</v>
      </c>
      <c r="AI12" s="86" t="s">
        <v>271</v>
      </c>
      <c r="AJ12" s="92">
        <v>46082</v>
      </c>
      <c r="AK12" s="92"/>
      <c r="AL12" s="86" t="s">
        <v>100</v>
      </c>
      <c r="AM12" s="86"/>
    </row>
    <row r="13" spans="1:39" ht="28.5" x14ac:dyDescent="0.25">
      <c r="A13" s="83"/>
      <c r="B13" s="83"/>
      <c r="C13" s="83"/>
      <c r="D13" s="83"/>
      <c r="E13" s="83"/>
      <c r="F13" s="83"/>
      <c r="G13" s="83"/>
      <c r="H13" s="83"/>
      <c r="I13" s="83"/>
      <c r="J13" s="83"/>
      <c r="K13" s="83"/>
      <c r="L13" s="83"/>
      <c r="M13" s="88"/>
      <c r="N13" s="4" t="s">
        <v>66</v>
      </c>
      <c r="O13" s="3" t="s">
        <v>277</v>
      </c>
      <c r="P13" s="4" t="s">
        <v>58</v>
      </c>
      <c r="Q13" s="4" t="s">
        <v>59</v>
      </c>
      <c r="R13" s="5">
        <f t="shared" si="0"/>
        <v>0.4</v>
      </c>
      <c r="S13" s="4" t="s">
        <v>60</v>
      </c>
      <c r="T13" s="4" t="s">
        <v>61</v>
      </c>
      <c r="U13" s="4" t="s">
        <v>62</v>
      </c>
      <c r="V13" s="85"/>
      <c r="W13" s="4" t="s">
        <v>20</v>
      </c>
      <c r="X13" s="5">
        <f>+L12</f>
        <v>0.8</v>
      </c>
      <c r="Y13" s="4" t="str">
        <f t="shared" si="1"/>
        <v xml:space="preserve">Control No.2
</v>
      </c>
      <c r="Z13" s="5">
        <f t="shared" si="2"/>
        <v>0.4</v>
      </c>
      <c r="AA13" s="5">
        <f t="shared" si="3"/>
        <v>0.32000000000000006</v>
      </c>
      <c r="AB13" s="89"/>
      <c r="AC13" s="89"/>
      <c r="AD13" s="89"/>
      <c r="AE13" s="89"/>
      <c r="AF13" s="88"/>
      <c r="AG13" s="91"/>
      <c r="AH13" s="91"/>
      <c r="AI13" s="91"/>
      <c r="AJ13" s="91"/>
      <c r="AK13" s="91"/>
      <c r="AL13" s="91"/>
      <c r="AM13" s="91"/>
    </row>
    <row r="14" spans="1:39" ht="78.75" customHeight="1" x14ac:dyDescent="0.25">
      <c r="A14" s="83">
        <v>3</v>
      </c>
      <c r="B14" s="84" t="s">
        <v>166</v>
      </c>
      <c r="C14" s="85" t="s">
        <v>278</v>
      </c>
      <c r="D14" s="85" t="s">
        <v>279</v>
      </c>
      <c r="E14" s="85" t="s">
        <v>280</v>
      </c>
      <c r="F14" s="85" t="s">
        <v>51</v>
      </c>
      <c r="G14" s="85" t="s">
        <v>71</v>
      </c>
      <c r="H14" s="85" t="s">
        <v>72</v>
      </c>
      <c r="I14" s="86" t="s">
        <v>202</v>
      </c>
      <c r="J14" s="87">
        <f>IF(I14="Muy Baja",20%,IF(I14="Baja",40%,IF(I14="Media",60%,IF(I14="Alta",80%,IF(I14="Muy Alta",100%,"Error en datos")))))</f>
        <v>0.6</v>
      </c>
      <c r="K14" s="86" t="s">
        <v>81</v>
      </c>
      <c r="L14" s="87">
        <f>IF(K14="Leve",20%,IF(K14="Menor",40%,IF(K14="Moderado",60%,IF(K14="Mayor",80%,100%))))</f>
        <v>0.8</v>
      </c>
      <c r="M14" s="88"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Alto</v>
      </c>
      <c r="N14" s="4" t="s">
        <v>56</v>
      </c>
      <c r="O14" s="3" t="s">
        <v>281</v>
      </c>
      <c r="P14" s="4" t="s">
        <v>58</v>
      </c>
      <c r="Q14" s="4" t="s">
        <v>59</v>
      </c>
      <c r="R14" s="5">
        <f t="shared" si="0"/>
        <v>0.4</v>
      </c>
      <c r="S14" s="4" t="s">
        <v>60</v>
      </c>
      <c r="T14" s="4" t="s">
        <v>61</v>
      </c>
      <c r="U14" s="4" t="s">
        <v>62</v>
      </c>
      <c r="V14" s="85" t="str">
        <f>E14</f>
        <v>Posibilidad de pérdida económica y reputacional por pago erróneo o extemporáneo de las obligaciones de nómina, seguridad social o liquidación definitivas, debido a inconsistencias humanas o tecnológicas</v>
      </c>
      <c r="W14" s="4" t="s">
        <v>18</v>
      </c>
      <c r="X14" s="5">
        <f>+J14</f>
        <v>0.6</v>
      </c>
      <c r="Y14" s="4" t="str">
        <f t="shared" si="1"/>
        <v xml:space="preserve">Control No.1
</v>
      </c>
      <c r="Z14" s="5">
        <f t="shared" si="2"/>
        <v>0.4</v>
      </c>
      <c r="AA14" s="5">
        <f t="shared" si="3"/>
        <v>0.24</v>
      </c>
      <c r="AB14" s="89">
        <f>+X14-AA14</f>
        <v>0.36</v>
      </c>
      <c r="AC14" s="90">
        <f>+IF(P15="Correctivo",X15-AA15,L14)</f>
        <v>0.8</v>
      </c>
      <c r="AD14" s="87">
        <f>+AB14</f>
        <v>0.36</v>
      </c>
      <c r="AE14" s="87">
        <f>IF(P15="Correctivo",X15-AA15,L14)</f>
        <v>0.8</v>
      </c>
      <c r="AF14" s="88"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Alto</v>
      </c>
      <c r="AG14" s="91" t="str">
        <f>+IF(AF14="Bajo","Asumir el riesgo, Reducir el riesgo",IF(AF14="Moderado","Asumir el riesgo, Reducir el riesgo",IF(AF14="Alto","Evitar, compartir o transferir","Eliminar o reducir el riesgo")))</f>
        <v>Evitar, compartir o transferir</v>
      </c>
      <c r="AH14" s="86" t="s">
        <v>282</v>
      </c>
      <c r="AI14" s="86" t="s">
        <v>271</v>
      </c>
      <c r="AJ14" s="92">
        <v>46082</v>
      </c>
      <c r="AK14" s="92"/>
      <c r="AL14" s="86" t="s">
        <v>100</v>
      </c>
      <c r="AM14" s="86"/>
    </row>
    <row r="15" spans="1:39" ht="28.5" x14ac:dyDescent="0.25">
      <c r="A15" s="83"/>
      <c r="B15" s="83"/>
      <c r="C15" s="83"/>
      <c r="D15" s="83"/>
      <c r="E15" s="83"/>
      <c r="F15" s="83"/>
      <c r="G15" s="83"/>
      <c r="H15" s="83"/>
      <c r="I15" s="83"/>
      <c r="J15" s="83"/>
      <c r="K15" s="83"/>
      <c r="L15" s="83"/>
      <c r="M15" s="88"/>
      <c r="N15" s="4" t="s">
        <v>66</v>
      </c>
      <c r="O15" s="3" t="s">
        <v>283</v>
      </c>
      <c r="P15" s="4" t="s">
        <v>58</v>
      </c>
      <c r="Q15" s="4" t="s">
        <v>59</v>
      </c>
      <c r="R15" s="5">
        <f t="shared" si="0"/>
        <v>0.4</v>
      </c>
      <c r="S15" s="4" t="s">
        <v>60</v>
      </c>
      <c r="T15" s="4" t="s">
        <v>61</v>
      </c>
      <c r="U15" s="4" t="s">
        <v>62</v>
      </c>
      <c r="V15" s="85"/>
      <c r="W15" s="4" t="s">
        <v>20</v>
      </c>
      <c r="X15" s="5">
        <f>+L14</f>
        <v>0.8</v>
      </c>
      <c r="Y15" s="4" t="str">
        <f t="shared" si="1"/>
        <v xml:space="preserve">Control No.2
</v>
      </c>
      <c r="Z15" s="5">
        <f t="shared" si="2"/>
        <v>0.4</v>
      </c>
      <c r="AA15" s="5">
        <f t="shared" si="3"/>
        <v>0.32000000000000006</v>
      </c>
      <c r="AB15" s="89"/>
      <c r="AC15" s="89"/>
      <c r="AD15" s="89"/>
      <c r="AE15" s="89"/>
      <c r="AF15" s="88"/>
      <c r="AG15" s="91"/>
      <c r="AH15" s="91"/>
      <c r="AI15" s="91"/>
      <c r="AJ15" s="91"/>
      <c r="AK15" s="91"/>
      <c r="AL15" s="91"/>
      <c r="AM15" s="91"/>
    </row>
    <row r="16" spans="1:39" ht="39.6" customHeight="1" x14ac:dyDescent="0.25">
      <c r="A16" s="83">
        <v>4</v>
      </c>
      <c r="B16" s="84" t="s">
        <v>166</v>
      </c>
      <c r="C16" s="85" t="s">
        <v>284</v>
      </c>
      <c r="D16" s="85" t="s">
        <v>285</v>
      </c>
      <c r="E16" s="85" t="s">
        <v>286</v>
      </c>
      <c r="F16" s="85" t="s">
        <v>51</v>
      </c>
      <c r="G16" s="85" t="s">
        <v>71</v>
      </c>
      <c r="H16" s="85" t="s">
        <v>53</v>
      </c>
      <c r="I16" s="86" t="s">
        <v>73</v>
      </c>
      <c r="J16" s="87">
        <f>IF(I16="Muy Baja",20%,IF(I16="Baja",40%,IF(I16="Media",60%,IF(I16="Alta",80%,IF(I16="Muy Alta",100%,"Error en datos")))))</f>
        <v>0.4</v>
      </c>
      <c r="K16" s="86" t="s">
        <v>81</v>
      </c>
      <c r="L16" s="87">
        <f>IF(K16="Leve",20%,IF(K16="Menor",40%,IF(K16="Moderado",60%,IF(K16="Mayor",80%,100%))))</f>
        <v>0.8</v>
      </c>
      <c r="M16" s="88"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Alto</v>
      </c>
      <c r="N16" s="4" t="s">
        <v>56</v>
      </c>
      <c r="O16" s="3" t="s">
        <v>287</v>
      </c>
      <c r="P16" s="4" t="s">
        <v>58</v>
      </c>
      <c r="Q16" s="4" t="s">
        <v>59</v>
      </c>
      <c r="R16" s="5">
        <f t="shared" si="0"/>
        <v>0.4</v>
      </c>
      <c r="S16" s="4" t="s">
        <v>60</v>
      </c>
      <c r="T16" s="4" t="s">
        <v>61</v>
      </c>
      <c r="U16" s="4" t="s">
        <v>62</v>
      </c>
      <c r="V16" s="85" t="str">
        <f>E16</f>
        <v>Probabilidad de afectación reputacional y económica debido a que los recursos financieros no sean los suficientes para cumplir con los compromisos en los tiempos adecuados</v>
      </c>
      <c r="W16" s="4" t="s">
        <v>18</v>
      </c>
      <c r="X16" s="5">
        <f>+J16</f>
        <v>0.4</v>
      </c>
      <c r="Y16" s="4" t="str">
        <f t="shared" si="1"/>
        <v xml:space="preserve">Control No.1
</v>
      </c>
      <c r="Z16" s="5">
        <f t="shared" si="2"/>
        <v>0.4</v>
      </c>
      <c r="AA16" s="5">
        <f t="shared" si="3"/>
        <v>0.16000000000000003</v>
      </c>
      <c r="AB16" s="89">
        <f>+X16-AA16</f>
        <v>0.24</v>
      </c>
      <c r="AC16" s="90">
        <f>+IF(P17="Correctivo",X17-AA17,L16)</f>
        <v>0.8</v>
      </c>
      <c r="AD16" s="87">
        <f>+AB16</f>
        <v>0.24</v>
      </c>
      <c r="AE16" s="87">
        <f>IF(P17="Correctivo",X17-AA17,L16)</f>
        <v>0.8</v>
      </c>
      <c r="AF16" s="88"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Alto</v>
      </c>
      <c r="AG16" s="91" t="str">
        <f>+IF(AF16="Bajo","Asumir el riesgo, Reducir el riesgo",IF(AF16="Moderado","Asumir el riesgo, Reducir el riesgo",IF(AF16="Alto","Evitar, compartir o transferir","Eliminar o reducir el riesgo")))</f>
        <v>Evitar, compartir o transferir</v>
      </c>
      <c r="AH16" s="86" t="s">
        <v>288</v>
      </c>
      <c r="AI16" s="86" t="s">
        <v>271</v>
      </c>
      <c r="AJ16" s="92">
        <v>46082</v>
      </c>
      <c r="AK16" s="92"/>
      <c r="AL16" s="86" t="s">
        <v>100</v>
      </c>
      <c r="AM16" s="86"/>
    </row>
    <row r="17" spans="1:39" ht="57" x14ac:dyDescent="0.25">
      <c r="A17" s="83"/>
      <c r="B17" s="83"/>
      <c r="C17" s="83"/>
      <c r="D17" s="83"/>
      <c r="E17" s="83"/>
      <c r="F17" s="83"/>
      <c r="G17" s="83"/>
      <c r="H17" s="83"/>
      <c r="I17" s="83"/>
      <c r="J17" s="83"/>
      <c r="K17" s="83"/>
      <c r="L17" s="83"/>
      <c r="M17" s="88"/>
      <c r="N17" s="4" t="s">
        <v>66</v>
      </c>
      <c r="O17" s="3" t="s">
        <v>272</v>
      </c>
      <c r="P17" s="4" t="s">
        <v>58</v>
      </c>
      <c r="Q17" s="4" t="s">
        <v>59</v>
      </c>
      <c r="R17" s="5">
        <f t="shared" si="0"/>
        <v>0.4</v>
      </c>
      <c r="S17" s="4" t="s">
        <v>60</v>
      </c>
      <c r="T17" s="4" t="s">
        <v>61</v>
      </c>
      <c r="U17" s="4" t="s">
        <v>62</v>
      </c>
      <c r="V17" s="85"/>
      <c r="W17" s="4" t="s">
        <v>20</v>
      </c>
      <c r="X17" s="5">
        <f>+L16</f>
        <v>0.8</v>
      </c>
      <c r="Y17" s="4" t="str">
        <f t="shared" si="1"/>
        <v xml:space="preserve">Control No.2
</v>
      </c>
      <c r="Z17" s="5">
        <f t="shared" si="2"/>
        <v>0.4</v>
      </c>
      <c r="AA17" s="5">
        <f t="shared" si="3"/>
        <v>0.32000000000000006</v>
      </c>
      <c r="AB17" s="89"/>
      <c r="AC17" s="89"/>
      <c r="AD17" s="89"/>
      <c r="AE17" s="89"/>
      <c r="AF17" s="88"/>
      <c r="AG17" s="91"/>
      <c r="AH17" s="91"/>
      <c r="AI17" s="91"/>
      <c r="AJ17" s="91"/>
      <c r="AK17" s="91"/>
      <c r="AL17" s="91"/>
      <c r="AM17" s="91"/>
    </row>
    <row r="18" spans="1:39" ht="14.25" customHeight="1" x14ac:dyDescent="0.25">
      <c r="A18" s="7" t="s">
        <v>102</v>
      </c>
      <c r="B18" s="97" t="s">
        <v>103</v>
      </c>
      <c r="C18" s="97"/>
      <c r="D18" s="8"/>
      <c r="E18" s="8"/>
      <c r="F18" s="8"/>
      <c r="G18" s="8"/>
      <c r="H18" s="8"/>
      <c r="I18" s="8"/>
      <c r="J18" s="8"/>
      <c r="K18" s="8"/>
      <c r="L18" s="8"/>
      <c r="M18" s="88"/>
      <c r="N18" s="8"/>
      <c r="O18" s="8"/>
      <c r="P18" s="8"/>
      <c r="Q18" s="8"/>
      <c r="R18" s="8"/>
      <c r="S18" s="8"/>
      <c r="T18" s="8"/>
      <c r="U18" s="8"/>
      <c r="V18" s="8"/>
      <c r="W18" s="8"/>
      <c r="X18" s="8"/>
      <c r="Y18" s="8"/>
      <c r="Z18" s="8"/>
      <c r="AA18" s="8"/>
      <c r="AB18" s="8"/>
      <c r="AC18" s="8"/>
      <c r="AD18" s="8"/>
      <c r="AE18" s="8"/>
      <c r="AF18" s="88"/>
      <c r="AG18" s="8"/>
      <c r="AH18" s="8"/>
      <c r="AI18" s="8"/>
      <c r="AJ18" s="8"/>
      <c r="AK18" s="8"/>
      <c r="AL18" s="8"/>
      <c r="AM18" s="8"/>
    </row>
    <row r="19" spans="1:39" ht="14.25" customHeight="1" x14ac:dyDescent="0.25">
      <c r="A19" s="7" t="s">
        <v>104</v>
      </c>
      <c r="B19" s="97" t="s">
        <v>105</v>
      </c>
      <c r="C19" s="97"/>
      <c r="D19" s="8"/>
      <c r="E19" s="8"/>
      <c r="F19" s="8"/>
      <c r="G19" s="8"/>
      <c r="H19" s="8"/>
      <c r="I19" s="8"/>
      <c r="J19" s="8"/>
      <c r="K19" s="8"/>
      <c r="L19" s="8"/>
      <c r="M19" s="88"/>
      <c r="N19" s="8"/>
      <c r="O19" s="8"/>
      <c r="P19" s="8"/>
      <c r="Q19" s="8"/>
      <c r="R19" s="8"/>
      <c r="S19" s="8"/>
      <c r="T19" s="8"/>
      <c r="U19" s="8"/>
      <c r="V19" s="8"/>
      <c r="W19" s="8"/>
      <c r="X19" s="8"/>
      <c r="Y19" s="8"/>
      <c r="Z19" s="8"/>
      <c r="AA19" s="8"/>
      <c r="AB19" s="8"/>
      <c r="AC19" s="8"/>
      <c r="AD19" s="8"/>
      <c r="AE19" s="8"/>
      <c r="AF19" s="88"/>
      <c r="AG19" s="8"/>
      <c r="AH19" s="8"/>
      <c r="AI19" s="8"/>
      <c r="AJ19" s="8"/>
      <c r="AK19" s="8"/>
      <c r="AL19" s="8"/>
      <c r="AM19" s="8"/>
    </row>
    <row r="20" spans="1:39" ht="14.25" customHeight="1" x14ac:dyDescent="0.25">
      <c r="A20" s="7" t="s">
        <v>106</v>
      </c>
      <c r="B20" s="96">
        <v>46042</v>
      </c>
      <c r="C20" s="96"/>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ht="14.25" customHeight="1" x14ac:dyDescent="0.25">
      <c r="A21" s="8" t="s">
        <v>107</v>
      </c>
      <c r="B21" s="9" t="s">
        <v>323</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ht="14.25"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ht="14.25"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ht="14.25"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ht="14.25"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ht="14.2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ht="14.2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ht="14.2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ht="14.25" customHeight="1"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ht="14.25" customHeight="1"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ht="14.25" customHeight="1"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ht="14.25" customHeight="1"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ht="14.25" customHeight="1"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ht="14.25" customHeight="1"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ht="14.25"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ht="14.25" customHeight="1"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ht="14.25" customHeight="1"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ht="14.25" customHeight="1"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ht="14.25" customHeight="1"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ht="14.2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ht="14.25" customHeight="1"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ht="14.25" customHeight="1"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ht="14.25" customHeight="1"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ht="14.2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ht="14.25" customHeight="1"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ht="14.2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ht="14.25" customHeight="1"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ht="14.25" customHeight="1"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ht="14.25" customHeight="1"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ht="14.2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ht="14.25" customHeight="1"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ht="14.25" customHeight="1"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ht="14.2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ht="14.2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ht="14.25" customHeight="1"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ht="14.25" customHeight="1"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ht="14.25" customHeight="1"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ht="14.25" customHeight="1"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ht="14.25" customHeight="1" x14ac:dyDescent="0.2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ht="14.25" customHeight="1"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ht="14.25" customHeight="1" x14ac:dyDescent="0.2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ht="14.25" customHeight="1" x14ac:dyDescent="0.25">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ht="14.25" customHeight="1" x14ac:dyDescent="0.2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ht="14.25" customHeight="1" x14ac:dyDescent="0.25">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ht="14.25" customHeight="1" x14ac:dyDescent="0.2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ht="14.25" customHeight="1" x14ac:dyDescent="0.25">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ht="14.25" customHeight="1" x14ac:dyDescent="0.25">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ht="14.25" customHeight="1" x14ac:dyDescent="0.25">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ht="14.25" customHeight="1" x14ac:dyDescent="0.25">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ht="14.25" customHeight="1" x14ac:dyDescent="0.25">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ht="14.25" customHeight="1" x14ac:dyDescent="0.25">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ht="14.25" customHeight="1" x14ac:dyDescent="0.25">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ht="14.25" customHeight="1" x14ac:dyDescent="0.25">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ht="14.25" customHeight="1" x14ac:dyDescent="0.2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ht="14.25" customHeight="1" x14ac:dyDescent="0.2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ht="14.25" customHeight="1"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4.25" customHeight="1"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ht="14.25" customHeight="1"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ht="14.25" customHeight="1" x14ac:dyDescent="0.2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ht="14.25" customHeight="1" x14ac:dyDescent="0.2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ht="14.25" customHeight="1" x14ac:dyDescent="0.2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ht="14.25" customHeight="1"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ht="14.25" customHeight="1"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ht="14.25" customHeight="1"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ht="14.25" customHeight="1"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ht="14.25" customHeight="1"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ht="14.25" customHeight="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ht="14.25" customHeight="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ht="14.25" customHeight="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ht="14.25" customHeight="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ht="14.25" customHeight="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ht="14.25" customHeight="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ht="14.25" customHeight="1" x14ac:dyDescent="0.2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ht="14.25"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ht="14.25" customHeight="1" x14ac:dyDescent="0.25">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ht="14.25" customHeight="1" x14ac:dyDescent="0.25">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ht="14.25" customHeight="1" x14ac:dyDescent="0.25">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ht="14.25" customHeight="1" x14ac:dyDescent="0.2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ht="14.25" customHeight="1" x14ac:dyDescent="0.2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ht="14.2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ht="14.2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ht="14.2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ht="14.2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ht="14.2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ht="14.2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ht="14.2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ht="14.2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ht="14.2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ht="14.2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ht="14.2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ht="14.2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ht="14.2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ht="14.2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ht="14.2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ht="14.2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ht="14.2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ht="14.2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ht="14.2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ht="14.2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ht="14.2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ht="14.2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ht="14.2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ht="14.2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ht="14.2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ht="14.2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ht="14.2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ht="14.2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ht="14.2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ht="14.2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ht="14.2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ht="14.2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row>
    <row r="132" spans="1:39" ht="14.2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row>
    <row r="133" spans="1:39" ht="14.2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ht="14.2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ht="14.2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ht="14.2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ht="14.2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ht="14.2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ht="14.2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ht="14.2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ht="14.2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ht="14.2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ht="14.2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ht="14.2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ht="14.2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ht="14.2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ht="14.2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ht="14.2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ht="14.2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ht="14.2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ht="14.2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ht="14.2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ht="14.2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ht="14.2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ht="14.2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ht="14.2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ht="14.2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ht="14.2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ht="14.2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ht="14.2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ht="14.2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ht="14.2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ht="14.2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ht="14.2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ht="14.2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ht="14.2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ht="14.2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ht="14.2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ht="14.2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ht="14.2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ht="14.2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ht="14.2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ht="14.2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ht="14.2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ht="14.2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ht="14.2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ht="14.2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ht="14.2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ht="14.2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ht="14.2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ht="14.2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ht="14.2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ht="14.2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ht="14.2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ht="14.2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ht="14.2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ht="14.2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row>
    <row r="188" spans="1:39" ht="14.2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row>
    <row r="189" spans="1:39" ht="14.2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ht="14.2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ht="14.2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ht="14.2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ht="14.2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ht="14.2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ht="14.2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ht="14.2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ht="14.2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ht="14.2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ht="14.2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ht="14.2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ht="14.2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ht="14.2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ht="14.2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ht="14.2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ht="14.2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ht="14.2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ht="14.2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ht="14.2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ht="14.2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ht="14.2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ht="14.2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ht="14.2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ht="14.2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ht="14.2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ht="14.2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ht="14.2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ht="14.2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ht="14.2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ht="14.2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ht="14.2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ht="14.2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ht="14.2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ht="14.2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ht="14.2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ht="14.2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ht="14.2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ht="14.2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ht="14.2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ht="14.2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ht="14.2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row>
    <row r="231" spans="1:39" ht="14.2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ht="14.2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ht="14.2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ht="14.2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ht="14.2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ht="14.2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ht="14.2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ht="14.2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ht="14.2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ht="14.2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ht="14.2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ht="14.2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ht="14.2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ht="14.2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ht="14.2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ht="14.2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ht="14.2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ht="14.2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ht="14.2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ht="14.2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ht="14.2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ht="14.2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ht="14.2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ht="14.2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ht="14.2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ht="14.2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ht="14.2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ht="14.2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ht="14.2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ht="14.2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ht="14.2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ht="14.2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ht="14.2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ht="14.2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ht="14.2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ht="14.2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ht="14.2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ht="14.2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ht="14.25" customHeight="1"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ht="14.25" customHeight="1"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ht="14.25" customHeight="1"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ht="14.25" customHeight="1"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ht="14.25" customHeight="1"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ht="14.25" customHeight="1"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ht="14.25" customHeight="1"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ht="14.25" customHeight="1"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ht="14.25" customHeight="1"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ht="14.25" customHeight="1"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ht="14.25" customHeight="1"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ht="14.25" customHeight="1"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ht="14.25" customHeight="1"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ht="14.25" customHeight="1"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ht="14.25" customHeight="1"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ht="14.25" customHeight="1"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ht="14.25" customHeight="1"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ht="14.25" customHeight="1"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ht="14.25" customHeight="1"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ht="14.25" customHeight="1"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ht="14.25" customHeight="1"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ht="14.25" customHeight="1"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ht="14.25" customHeight="1"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ht="14.25" customHeight="1"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ht="14.25" customHeight="1"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ht="14.25" customHeight="1"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ht="14.25" customHeight="1"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ht="14.25" customHeight="1"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ht="14.25" customHeight="1"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ht="14.25" customHeight="1"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ht="14.25" customHeight="1"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ht="14.25" customHeight="1"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ht="14.25" customHeight="1"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ht="14.25" customHeight="1"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ht="14.25" customHeight="1"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ht="14.25" customHeight="1"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ht="14.25" customHeight="1"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ht="14.25" customHeight="1"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ht="14.25" customHeight="1"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ht="14.25" customHeight="1"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ht="14.25" customHeight="1"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ht="14.25" customHeight="1"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ht="14.25" customHeight="1"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ht="14.25" customHeight="1"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ht="14.25" customHeight="1"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ht="14.25" customHeight="1"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ht="14.25" customHeight="1"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ht="14.25" customHeight="1"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ht="14.25" customHeight="1"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ht="14.25" customHeight="1"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ht="14.25" customHeight="1"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ht="14.25" customHeight="1"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ht="14.25" customHeight="1"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ht="14.25" customHeight="1"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ht="14.25" customHeight="1"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ht="14.25" customHeight="1"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ht="14.25" customHeight="1"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ht="14.25" customHeight="1"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ht="14.25" customHeight="1"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ht="14.25" customHeight="1"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ht="14.25" customHeight="1"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ht="14.25" customHeight="1"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ht="14.25" customHeight="1"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ht="14.25" customHeight="1"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ht="14.25" customHeight="1"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ht="14.25" customHeight="1"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ht="14.25" customHeight="1"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ht="14.25" customHeight="1"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ht="14.25" customHeight="1"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ht="14.25" customHeight="1"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ht="14.25" customHeight="1"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ht="14.25" customHeight="1"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ht="14.25" customHeight="1"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ht="14.25" customHeight="1"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ht="14.25" customHeight="1"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ht="14.25" customHeight="1"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ht="14.25" customHeight="1"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ht="14.25" customHeight="1"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ht="14.25" customHeight="1"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ht="14.25" customHeight="1"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ht="14.25" customHeight="1"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ht="14.25" customHeight="1"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ht="14.25" customHeight="1"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ht="14.25" customHeight="1"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ht="14.25" customHeight="1"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ht="14.25" customHeight="1"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ht="14.25" customHeight="1"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ht="14.25" customHeight="1"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ht="14.25" customHeight="1"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ht="14.25" customHeight="1"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ht="14.25" customHeight="1"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ht="14.25" customHeight="1"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ht="14.25" customHeight="1"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ht="14.25" customHeight="1"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ht="14.25" customHeight="1"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ht="14.25" customHeight="1"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ht="14.25" customHeight="1"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ht="14.25" customHeight="1"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ht="14.25" customHeight="1"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ht="14.25" customHeight="1"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ht="14.25" customHeight="1"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ht="14.25" customHeight="1"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ht="14.25" customHeight="1"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ht="14.25" customHeight="1"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ht="14.25" customHeight="1"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ht="14.25" customHeight="1"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ht="14.25" customHeight="1"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ht="14.25" customHeight="1"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ht="14.25" customHeight="1"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ht="14.25" customHeight="1"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ht="14.25" customHeight="1"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ht="14.25" customHeight="1"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ht="14.25" customHeight="1"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ht="14.25" customHeight="1"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ht="14.25" customHeight="1"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ht="14.25" customHeight="1"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ht="14.25" customHeight="1"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ht="14.25" customHeight="1"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ht="14.25" customHeight="1"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ht="14.25" customHeight="1"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ht="14.25" customHeight="1"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ht="14.25" customHeight="1"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ht="14.25" customHeight="1"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ht="14.25" customHeight="1"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ht="14.25" customHeight="1"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ht="14.25" customHeight="1"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ht="14.25" customHeight="1"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ht="14.25" customHeight="1"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ht="14.25" customHeight="1"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ht="14.25" customHeight="1"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ht="14.25" customHeight="1"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ht="14.25" customHeight="1"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row>
    <row r="401" spans="1:39" ht="14.25" customHeight="1"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ht="14.25" customHeight="1"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ht="14.25" customHeight="1"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ht="14.25" customHeight="1"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ht="14.25" customHeight="1"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ht="14.25" customHeight="1"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ht="14.25" customHeight="1"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ht="14.25" customHeight="1"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ht="14.25" customHeight="1"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ht="14.25" customHeight="1"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ht="14.25" customHeight="1"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ht="14.25" customHeight="1"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ht="14.25" customHeight="1"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ht="14.25" customHeight="1"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ht="14.25" customHeight="1"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ht="14.25" customHeight="1"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ht="14.25" customHeight="1"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ht="14.25" customHeight="1"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ht="14.25" customHeight="1"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ht="14.25" customHeight="1"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ht="14.25" customHeight="1"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ht="14.25" customHeight="1"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ht="14.25" customHeight="1"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ht="14.25" customHeight="1"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ht="14.25" customHeight="1"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row>
    <row r="426" spans="1:39" ht="14.25" customHeight="1"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ht="14.25" customHeight="1"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ht="14.25" customHeight="1"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ht="14.25" customHeight="1"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ht="14.25" customHeight="1"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ht="14.25" customHeight="1"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ht="14.25" customHeight="1"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ht="14.25" customHeight="1"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ht="14.25" customHeight="1"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ht="14.25" customHeight="1"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ht="14.25" customHeight="1"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ht="14.25" customHeight="1"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ht="14.25" customHeight="1"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ht="14.25" customHeight="1"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ht="14.25" customHeight="1"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ht="14.25" customHeight="1"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ht="14.25" customHeight="1"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ht="14.25" customHeight="1"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ht="14.25" customHeight="1"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ht="14.25" customHeight="1"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ht="14.25" customHeight="1"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ht="14.25" customHeight="1"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ht="14.25" customHeight="1"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ht="14.25" customHeight="1"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ht="14.25" customHeight="1"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ht="14.25" customHeight="1"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ht="14.25" customHeight="1"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ht="14.25" customHeight="1"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ht="14.25" customHeight="1"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ht="14.25" customHeight="1"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ht="14.25" customHeight="1"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ht="14.25" customHeight="1"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ht="14.25" customHeight="1"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ht="14.25" customHeight="1"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ht="14.25" customHeight="1"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ht="14.25" customHeight="1"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ht="14.25" customHeight="1"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ht="14.25" customHeight="1"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ht="14.25" customHeight="1"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ht="14.25" customHeight="1"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ht="14.25" customHeight="1"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ht="14.25" customHeight="1"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ht="14.25" customHeight="1"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ht="14.25" customHeight="1"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ht="14.25" customHeight="1"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ht="14.25" customHeight="1"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ht="14.25" customHeight="1"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ht="14.25" customHeight="1"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ht="14.25" customHeight="1"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ht="14.25" customHeight="1"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ht="14.25" customHeight="1"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ht="14.25" customHeight="1"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ht="14.25" customHeight="1"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ht="14.25" customHeight="1"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ht="14.25" customHeight="1"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ht="14.25" customHeight="1"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ht="14.25" customHeight="1"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ht="14.25" customHeight="1"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ht="14.25" customHeight="1"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ht="14.25" customHeight="1"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ht="14.25" customHeight="1"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ht="14.25" customHeight="1"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ht="14.25" customHeight="1"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ht="14.25" customHeight="1"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ht="14.25" customHeight="1"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ht="14.25" customHeight="1"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ht="14.25" customHeight="1"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ht="14.25" customHeight="1"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ht="14.25" customHeight="1"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ht="14.25" customHeight="1"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ht="14.25" customHeight="1"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ht="14.25" customHeight="1"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ht="14.25" customHeight="1"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ht="14.25" customHeight="1"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ht="14.25" customHeight="1"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ht="14.25" customHeight="1"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ht="14.25" customHeight="1"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ht="14.25" customHeight="1"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ht="14.25" customHeight="1"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ht="14.25" customHeight="1"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ht="14.25" customHeight="1"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ht="14.25" customHeight="1"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ht="14.25" customHeight="1"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ht="14.25" customHeight="1"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ht="14.25" customHeight="1"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ht="14.25" customHeight="1"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ht="14.25" customHeight="1"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ht="14.25" customHeight="1"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ht="14.25" customHeight="1"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ht="14.25" customHeight="1"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ht="14.25" customHeight="1"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ht="14.25" customHeight="1"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ht="14.25" customHeight="1"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ht="14.25" customHeight="1"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ht="14.25" customHeight="1"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ht="14.25" customHeight="1"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ht="14.25" customHeight="1"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ht="14.25" customHeight="1"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ht="14.25" customHeight="1"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ht="14.25" customHeight="1"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ht="14.25" customHeight="1"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ht="14.25" customHeight="1"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ht="14.25" customHeight="1"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ht="14.25" customHeight="1"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ht="14.25" customHeight="1"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ht="14.25" customHeight="1"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ht="14.25" customHeight="1"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ht="14.25" customHeight="1"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ht="14.25" customHeight="1"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ht="14.25" customHeight="1"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ht="14.25" customHeight="1"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ht="14.25" customHeight="1"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ht="14.25" customHeight="1"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ht="14.25" customHeight="1"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ht="14.25" customHeight="1"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ht="14.25" customHeight="1"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ht="14.25" customHeight="1"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ht="14.25" customHeight="1"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ht="14.25" customHeight="1"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ht="14.25" customHeight="1"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ht="14.25" customHeight="1"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ht="14.25" customHeight="1"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ht="14.25" customHeight="1"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ht="14.25" customHeight="1"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ht="14.25" customHeight="1"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ht="14.25" customHeight="1"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ht="14.25" customHeight="1"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ht="14.25" customHeight="1"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ht="14.25" customHeight="1"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ht="14.25" customHeight="1"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ht="14.25" customHeight="1"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ht="14.25" customHeight="1"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ht="14.25" customHeight="1"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ht="14.25" customHeight="1"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ht="14.25" customHeight="1"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ht="14.25" customHeight="1"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ht="14.25" customHeight="1"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ht="14.25" customHeight="1"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ht="14.25" customHeight="1"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ht="14.25" customHeight="1"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ht="14.25" customHeight="1"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ht="14.25" customHeight="1"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ht="14.25" customHeight="1"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ht="14.25" customHeight="1"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ht="14.25" customHeight="1"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ht="14.25" customHeight="1"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ht="14.25" customHeight="1"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ht="14.25" customHeight="1"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ht="14.25" customHeight="1"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ht="14.25" customHeight="1"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ht="14.25" customHeight="1"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ht="14.25" customHeight="1"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ht="14.25" customHeight="1"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ht="14.25" customHeight="1"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ht="14.25" customHeight="1"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ht="14.25" customHeight="1"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ht="14.25" customHeight="1"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ht="14.25" customHeight="1"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ht="14.25" customHeight="1"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ht="14.25" customHeight="1"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ht="14.25" customHeight="1"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ht="14.25" customHeight="1"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ht="14.25" customHeight="1"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ht="14.25" customHeight="1"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ht="14.25" customHeight="1"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ht="14.25" customHeight="1"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ht="14.25" customHeight="1"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ht="14.25" customHeight="1"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ht="14.25" customHeight="1"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ht="14.25" customHeight="1"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ht="14.25" customHeight="1"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ht="14.25" customHeight="1"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ht="14.25" customHeight="1"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ht="14.25" customHeight="1"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ht="14.25" customHeight="1"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ht="14.25" customHeight="1"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ht="14.25" customHeight="1"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ht="14.25" customHeight="1"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ht="14.25" customHeight="1"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ht="14.25" customHeight="1"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ht="14.25" customHeight="1"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ht="14.25" customHeight="1"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ht="14.25" customHeight="1"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ht="14.25" customHeight="1"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ht="14.25" customHeight="1"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ht="14.25" customHeight="1"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ht="14.25" customHeight="1"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ht="14.25" customHeigh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ht="14.25" customHeight="1"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ht="14.25" customHeight="1"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ht="14.25" customHeight="1"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ht="14.25" customHeight="1"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ht="14.25" customHeight="1"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ht="14.25" customHeight="1"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ht="14.25" customHeight="1"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ht="14.25" customHeight="1"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ht="14.25" customHeight="1"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ht="14.25" customHeight="1"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ht="14.25" customHeight="1"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ht="14.25" customHeight="1"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ht="14.25" customHeight="1"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ht="14.25" customHeight="1"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ht="14.25" customHeight="1"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ht="14.25" customHeight="1"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ht="14.25" customHeight="1"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ht="14.25" customHeight="1"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ht="14.25" customHeight="1"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ht="14.25" customHeight="1"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ht="14.25" customHeight="1"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ht="14.25" customHeigh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ht="14.25" customHeight="1"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ht="14.25" customHeight="1"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ht="14.25" customHeight="1"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ht="14.25" customHeight="1"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ht="14.25" customHeight="1"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ht="14.25" customHeight="1"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ht="14.25" customHeight="1"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ht="14.25" customHeight="1"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ht="14.25" customHeight="1"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ht="14.25" customHeight="1"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ht="14.25" customHeight="1"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ht="14.25" customHeight="1"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ht="14.25" customHeight="1"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ht="14.25" customHeight="1"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ht="14.25" customHeight="1"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ht="14.25" customHeight="1"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ht="14.25" customHeight="1"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ht="14.25" customHeight="1"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ht="14.25" customHeight="1"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ht="14.25" customHeight="1"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ht="14.25" customHeight="1"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ht="14.25" customHeight="1"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ht="14.25" customHeight="1"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ht="14.25" customHeight="1"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ht="14.25" customHeight="1"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ht="14.25" customHeight="1"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ht="14.25" customHeight="1"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ht="14.25" customHeight="1"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ht="14.25" customHeight="1"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ht="14.25" customHeight="1"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ht="14.25" customHeight="1"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ht="14.25" customHeight="1"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ht="14.25" customHeight="1"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ht="14.25" customHeight="1"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ht="14.25" customHeight="1"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ht="14.25" customHeight="1"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ht="14.25" customHeight="1"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ht="14.25" customHeight="1"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ht="14.25" customHeight="1"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ht="14.25" customHeight="1"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ht="14.25" customHeight="1"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ht="14.25" customHeight="1"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ht="14.25" customHeight="1"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ht="14.25" customHeight="1"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ht="14.25" customHeight="1"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ht="14.25" customHeight="1"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ht="14.25" customHeight="1"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ht="14.25" customHeight="1"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ht="14.25" customHeight="1"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ht="14.25" customHeight="1"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ht="14.25" customHeight="1"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ht="14.25" customHeight="1"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ht="14.25" customHeight="1"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ht="14.25" customHeight="1"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ht="14.25" customHeight="1"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ht="14.25" customHeight="1"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ht="14.25" customHeight="1"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ht="14.25" customHeight="1"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ht="14.25" customHeight="1"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ht="14.25" customHeight="1"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ht="14.25" customHeight="1"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ht="14.25" customHeight="1"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ht="14.25" customHeight="1"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ht="14.25" customHeight="1"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ht="14.25" customHeight="1"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ht="14.25" customHeight="1"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ht="14.25" customHeight="1"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ht="14.25" customHeight="1"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ht="14.25" customHeight="1"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ht="14.25" customHeight="1"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ht="14.25" customHeight="1"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ht="14.25" customHeight="1"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ht="14.25" customHeight="1"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ht="14.25" customHeight="1"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ht="14.25" customHeight="1"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ht="14.25" customHeight="1"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ht="14.25" customHeight="1"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ht="14.25" customHeight="1"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ht="14.25" customHeight="1"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ht="14.25" customHeight="1"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ht="14.25" customHeight="1"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ht="14.25" customHeight="1"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ht="14.25" customHeight="1"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ht="14.25" customHeight="1"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ht="14.25" customHeight="1"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ht="14.25" customHeight="1"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ht="14.25" customHeight="1"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ht="14.25" customHeight="1"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ht="14.25" customHeight="1"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ht="14.25" customHeight="1"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ht="14.25" customHeight="1"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ht="14.25" customHeight="1"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ht="14.25" customHeight="1"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ht="14.25" customHeight="1"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ht="14.25" customHeight="1"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ht="14.25" customHeight="1"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ht="14.25" customHeight="1"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ht="14.25" customHeight="1"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ht="14.25" customHeight="1"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ht="14.25" customHeight="1"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ht="14.25" customHeight="1"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ht="14.25" customHeight="1"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ht="14.25" customHeight="1"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ht="14.25" customHeight="1"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ht="14.25" customHeight="1"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ht="14.25" customHeight="1"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ht="14.25" customHeight="1"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ht="14.25" customHeight="1"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ht="14.25" customHeight="1"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ht="14.25" customHeight="1"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ht="14.25" customHeight="1"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ht="14.25" customHeight="1"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ht="14.25" customHeight="1"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ht="14.25" customHeight="1"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ht="14.25" customHeight="1"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ht="14.25" customHeight="1"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ht="14.25" customHeight="1"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ht="14.25" customHeight="1"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ht="14.25" customHeight="1"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ht="14.25" customHeight="1"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ht="14.25" customHeight="1"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ht="14.25" customHeight="1"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ht="14.25" customHeight="1"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ht="14.25" customHeight="1"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ht="14.25" customHeight="1"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ht="14.25" customHeight="1"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ht="14.25" customHeight="1"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ht="14.25" customHeight="1"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ht="14.25" customHeight="1"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ht="14.25" customHeight="1"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ht="14.25" customHeight="1"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ht="14.25" customHeight="1"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ht="14.25" customHeight="1"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ht="14.25" customHeight="1"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ht="14.25" customHeight="1"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ht="14.25" customHeight="1"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ht="14.25" customHeight="1"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ht="14.25" customHeight="1"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ht="14.25" customHeight="1"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ht="14.25" customHeight="1"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ht="14.25" customHeight="1"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ht="14.25" customHeight="1"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ht="14.25" customHeight="1"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ht="14.25" customHeight="1"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ht="14.25" customHeight="1"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ht="14.25" customHeight="1"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ht="14.25" customHeight="1"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ht="14.25" customHeight="1"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ht="14.25" customHeight="1"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ht="14.25" customHeight="1"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ht="14.25" customHeight="1"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ht="14.25" customHeight="1"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ht="14.25" customHeight="1"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ht="14.25" customHeight="1"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ht="14.25" customHeight="1"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ht="14.25" customHeight="1"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ht="14.25" customHeight="1"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ht="14.25" customHeight="1"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ht="14.25" customHeight="1"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ht="14.25" customHeight="1"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ht="14.25" customHeight="1"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ht="14.25" customHeight="1"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ht="14.25" customHeight="1"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ht="14.25" customHeight="1"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ht="14.25" customHeight="1"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ht="14.25" customHeight="1"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ht="14.25" customHeight="1"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ht="14.25" customHeight="1"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ht="14.25" customHeight="1"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ht="14.25" customHeight="1"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ht="14.25" customHeight="1"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ht="14.25" customHeight="1"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ht="14.25" customHeight="1"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ht="14.25" customHeight="1"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ht="14.25" customHeight="1"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ht="14.25" customHeight="1"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ht="14.25" customHeight="1"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ht="14.25" customHeight="1"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ht="14.25" customHeight="1"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ht="14.25" customHeight="1"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ht="14.25" customHeight="1"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ht="14.25" customHeight="1"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ht="14.25" customHeight="1"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ht="14.25" customHeight="1"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ht="14.25" customHeight="1"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ht="14.25" customHeight="1"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ht="14.25" customHeight="1"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ht="14.25" customHeight="1"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ht="14.25" customHeight="1"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ht="14.25" customHeight="1"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ht="14.25" customHeight="1"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ht="14.25" customHeight="1"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ht="14.25" customHeight="1"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ht="14.25" customHeight="1"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ht="14.25" customHeight="1"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ht="14.25" customHeight="1"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ht="14.25" customHeight="1"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ht="14.25" customHeight="1"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ht="14.25" customHeight="1"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ht="14.25" customHeight="1"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ht="14.25" customHeight="1"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ht="14.25" customHeight="1"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ht="14.25" customHeight="1"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ht="14.25" customHeight="1"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ht="14.25" customHeight="1"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ht="14.25" customHeight="1"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ht="14.25" customHeight="1"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ht="14.25" customHeight="1"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ht="14.25" customHeight="1"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ht="14.25" customHeight="1"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ht="14.25" customHeight="1"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ht="14.25" customHeight="1"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ht="14.25" customHeight="1"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ht="14.25" customHeight="1"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ht="14.25" customHeight="1"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ht="14.25" customHeight="1"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ht="14.25" customHeight="1"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ht="14.25" customHeight="1"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ht="14.25" customHeight="1"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ht="14.25" customHeight="1"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ht="14.25" customHeight="1"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ht="14.25" customHeight="1"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ht="14.25" customHeight="1"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ht="14.25" customHeight="1"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ht="14.25" customHeight="1"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ht="14.25" customHeight="1"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ht="14.25" customHeight="1"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ht="14.25" customHeight="1"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ht="14.25" customHeight="1"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ht="14.25" customHeight="1"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ht="14.25" customHeight="1"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ht="14.25" customHeight="1"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ht="14.25" customHeight="1"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ht="14.25" customHeight="1"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ht="14.25" customHeight="1"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ht="14.25" customHeight="1"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ht="14.25" customHeight="1"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ht="14.25" customHeight="1"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ht="14.25" customHeight="1"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ht="14.25" customHeight="1"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ht="14.25" customHeight="1"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ht="14.25" customHeight="1"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ht="14.25" customHeight="1"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ht="14.25" customHeight="1"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ht="14.25" customHeight="1"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ht="14.25" customHeight="1"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ht="14.25" customHeight="1"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ht="14.25" customHeight="1"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ht="14.25" customHeight="1"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ht="14.25" customHeight="1"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row>
    <row r="886" spans="1:39" ht="14.25" customHeight="1"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row>
    <row r="887" spans="1:39" ht="14.25" customHeight="1"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ht="14.25" customHeight="1"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ht="14.25" customHeight="1"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ht="14.25" customHeight="1"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ht="14.25" customHeight="1"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ht="14.25" customHeight="1"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ht="14.25" customHeight="1"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ht="14.25" customHeight="1"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ht="14.25" customHeight="1"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ht="14.25" customHeight="1"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ht="14.25" customHeight="1"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ht="14.25" customHeight="1"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ht="14.25" customHeight="1"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ht="14.25" customHeight="1"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ht="14.25" customHeight="1"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ht="14.25" customHeight="1"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ht="14.25" customHeight="1"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ht="14.25" customHeight="1"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ht="14.25" customHeight="1"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ht="14.25" customHeight="1"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ht="14.25" customHeight="1"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ht="14.25" customHeight="1"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ht="14.25" customHeight="1"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ht="14.25" customHeight="1"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ht="14.25" customHeight="1"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ht="14.25" customHeight="1"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ht="14.25" customHeight="1"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ht="14.25" customHeight="1"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ht="14.25" customHeight="1"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ht="14.25" customHeight="1"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ht="14.25" customHeight="1"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ht="14.25" customHeight="1"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ht="14.25" customHeight="1"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ht="14.25" customHeight="1"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ht="14.25" customHeight="1"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ht="14.25" customHeight="1"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ht="14.25" customHeight="1"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ht="14.25" customHeight="1"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ht="14.25" customHeight="1"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ht="14.25" customHeight="1"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ht="14.25" customHeight="1"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ht="14.25" customHeight="1"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ht="14.25" customHeight="1"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ht="14.25" customHeight="1"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ht="14.25" customHeight="1"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ht="14.25" customHeight="1"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ht="14.25" customHeight="1"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ht="14.25" customHeight="1"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ht="14.25" customHeight="1"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ht="14.25" customHeight="1"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ht="14.25" customHeight="1"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ht="14.25" customHeight="1"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ht="14.25" customHeight="1"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ht="14.25" customHeight="1"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ht="14.25" customHeight="1"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ht="14.25" customHeight="1"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ht="14.25" customHeight="1"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ht="14.25" customHeight="1"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ht="14.25" customHeight="1"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ht="14.25" customHeight="1"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ht="14.25" customHeight="1"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ht="14.25" customHeight="1"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ht="14.25" customHeight="1"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ht="14.25" customHeight="1"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ht="14.25" customHeight="1"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ht="14.25" customHeight="1"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ht="14.25" customHeight="1"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ht="14.25" customHeight="1"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ht="14.25" customHeight="1"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ht="14.25" customHeight="1"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ht="14.25" customHeight="1"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ht="14.25" customHeight="1"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ht="14.25" customHeight="1"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ht="14.25" customHeight="1"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ht="14.25" customHeight="1"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ht="14.25" customHeight="1"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ht="14.25" customHeight="1"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ht="14.25" customHeight="1"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ht="14.25" customHeight="1"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ht="14.25" customHeight="1"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ht="14.25" customHeight="1"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ht="14.25" customHeight="1"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ht="14.25" customHeight="1"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ht="14.25" customHeight="1"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ht="14.25" customHeight="1"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ht="14.25" customHeight="1"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ht="14.25" customHeight="1"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ht="14.25" customHeight="1"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ht="14.25" customHeight="1"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ht="14.25" customHeight="1"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ht="14.25" customHeight="1"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ht="14.25" customHeight="1"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ht="14.25" customHeight="1"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ht="14.25" customHeight="1"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ht="14.25" customHeight="1"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ht="14.25" customHeight="1"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ht="14.25" customHeight="1"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ht="14.25" customHeight="1"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ht="14.25" customHeight="1"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ht="14.25" customHeight="1"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ht="14.25" customHeight="1"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ht="14.25" customHeight="1"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ht="14.25" customHeight="1"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ht="14.25" customHeight="1"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ht="14.25" customHeight="1"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ht="14.25" customHeight="1"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ht="14.25" customHeight="1"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ht="14.25" customHeight="1"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row r="995" spans="1:39" ht="14.25" customHeight="1"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row>
    <row r="996" spans="1:39" ht="14.25" customHeight="1" x14ac:dyDescent="0.2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row>
    <row r="997" spans="1:39" ht="14.25" customHeight="1" x14ac:dyDescent="0.2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row>
    <row r="998" spans="1:39" ht="14.25" customHeight="1" x14ac:dyDescent="0.2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row>
    <row r="999" spans="1:39" ht="14.25" customHeight="1" x14ac:dyDescent="0.2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row>
    <row r="1000" spans="1:39" ht="14.25" customHeight="1" x14ac:dyDescent="0.2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row>
  </sheetData>
  <mergeCells count="160">
    <mergeCell ref="B20:C20"/>
    <mergeCell ref="AI16:AI17"/>
    <mergeCell ref="AJ16:AJ17"/>
    <mergeCell ref="AK16:AK17"/>
    <mergeCell ref="AL16:AL17"/>
    <mergeCell ref="AM16:AM17"/>
    <mergeCell ref="B18:C18"/>
    <mergeCell ref="M18:M19"/>
    <mergeCell ref="AF18:AF19"/>
    <mergeCell ref="B19:C19"/>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D12:AD13"/>
    <mergeCell ref="AE12:AE13"/>
    <mergeCell ref="AF12:AF13"/>
    <mergeCell ref="AG12:AG13"/>
    <mergeCell ref="AH12:AH13"/>
    <mergeCell ref="AI12:AI13"/>
    <mergeCell ref="AJ12:AJ13"/>
    <mergeCell ref="AK12:AK13"/>
    <mergeCell ref="AL12:AL13"/>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W8:X9"/>
    <mergeCell ref="Y8:Z9"/>
    <mergeCell ref="AA8:AA9"/>
    <mergeCell ref="AB8:AB9"/>
    <mergeCell ref="AC8:AC9"/>
    <mergeCell ref="AD8:AD9"/>
    <mergeCell ref="AE8:AE9"/>
    <mergeCell ref="AF8:AF9"/>
    <mergeCell ref="AG8:AG9"/>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C4:AM4"/>
    <mergeCell ref="A5:AM5"/>
    <mergeCell ref="A1:D3"/>
    <mergeCell ref="E1:AE1"/>
    <mergeCell ref="AF1:AI1"/>
    <mergeCell ref="AJ1:AM1"/>
    <mergeCell ref="E2:AE2"/>
    <mergeCell ref="AF2:AI2"/>
    <mergeCell ref="AJ2:AM2"/>
    <mergeCell ref="E3:AE3"/>
    <mergeCell ref="AF3:AI3"/>
    <mergeCell ref="AJ3:AM3"/>
  </mergeCells>
  <conditionalFormatting sqref="J10 J12 J14 J16">
    <cfRule type="cellIs" priority="6" operator="equal">
      <formula>"Muy Baja 20%"</formula>
    </cfRule>
    <cfRule type="containsText" priority="7" operator="containsText" text="Muy Baja 20%">
      <formula>NOT(ISERROR(SEARCH("Muy Baja 20%",J10)))</formula>
    </cfRule>
  </conditionalFormatting>
  <conditionalFormatting sqref="L10 L12 L14 L16">
    <cfRule type="cellIs" priority="8" operator="equal">
      <formula>"Muy Baja 20%"</formula>
    </cfRule>
    <cfRule type="containsText" priority="9" operator="containsText" text="Muy Baja 20%">
      <formula>NOT(ISERROR(SEARCH("Muy Baja 20%",L10)))</formula>
    </cfRule>
  </conditionalFormatting>
  <conditionalFormatting sqref="M10:M19 AF10:AF19">
    <cfRule type="expression" dxfId="19" priority="2">
      <formula>NOT(ISERROR(SEARCH(("Extremo"),(M10))))</formula>
    </cfRule>
    <cfRule type="expression" dxfId="18" priority="3">
      <formula>NOT(ISERROR(SEARCH(("Alto"),(M10))))</formula>
    </cfRule>
    <cfRule type="expression" dxfId="17" priority="4">
      <formula>NOT(ISERROR(SEARCH(("Moderado"),(M10))))</formula>
    </cfRule>
    <cfRule type="expression" dxfId="16" priority="5">
      <formula>NOT(ISERROR(SEARCH(("Bajo"),(M10))))</formula>
    </cfRule>
  </conditionalFormatting>
  <conditionalFormatting sqref="R10:R17">
    <cfRule type="cellIs" priority="10" operator="equal">
      <formula>"Muy Baja 20%"</formula>
    </cfRule>
    <cfRule type="containsText" priority="11" operator="containsText" text="Muy Baja 20%">
      <formula>NOT(ISERROR(SEARCH("Muy Baja 20%",R10)))</formula>
    </cfRule>
  </conditionalFormatting>
  <conditionalFormatting sqref="X10:X17">
    <cfRule type="cellIs" priority="12" operator="equal">
      <formula>"Muy Baja 20%"</formula>
    </cfRule>
    <cfRule type="containsText" priority="13" operator="containsText" text="Muy Baja 20%">
      <formula>NOT(ISERROR(SEARCH("Muy Baja 20%",X10)))</formula>
    </cfRule>
  </conditionalFormatting>
  <conditionalFormatting sqref="Z10:AA17">
    <cfRule type="cellIs" priority="14" operator="equal">
      <formula>"Muy Baja 20%"</formula>
    </cfRule>
    <cfRule type="containsText" priority="15" operator="containsText" text="Muy Baja 20%">
      <formula>NOT(ISERROR(SEARCH("Muy Baja 20%",Z10)))</formula>
    </cfRule>
  </conditionalFormatting>
  <conditionalFormatting sqref="AD10:AE10 AD12:AE12 AD14:AE14 AD16:AE16">
    <cfRule type="cellIs" priority="16" operator="equal">
      <formula>"Muy Baja 20%"</formula>
    </cfRule>
    <cfRule type="containsText" priority="17" operator="containsText" text="Muy Baja 20%">
      <formula>NOT(ISERROR(SEARCH("Muy Baja 20%",AD10)))</formula>
    </cfRule>
  </conditionalFormatting>
  <dataValidations count="11">
    <dataValidation type="list" allowBlank="1" showErrorMessage="1" sqref="T10:T17" xr:uid="{00000000-0002-0000-0600-000000000000}">
      <formula1>"Continua,Aleatoria"</formula1>
      <formula2>0</formula2>
    </dataValidation>
    <dataValidation type="list" allowBlank="1" showErrorMessage="1" sqref="G10 G12 G14 G16" xr:uid="{00000000-0002-0000-0600-000001000000}">
      <formula1>"Ejecución y administración de procesos,Daños activos fijos,Fallas tecnológicas,Fraude Externo,Fraude Interno,Relaciones laborales,Usuarios,Productos y practicas organizacionales"</formula1>
      <formula2>0</formula2>
    </dataValidation>
    <dataValidation type="list" allowBlank="1" showErrorMessage="1" sqref="H10 H12 H14 H16" xr:uid="{00000000-0002-0000-0600-000002000000}">
      <formula1>"Máximo 2 por año,3 a 24 veces por año,24 a 500 veces por año,500 a 5000 veces por año,Más de 5000 veces por año"</formula1>
      <formula2>0</formula2>
    </dataValidation>
    <dataValidation type="list" allowBlank="1" showErrorMessage="1" sqref="Q10:Q17" xr:uid="{00000000-0002-0000-0600-000003000000}">
      <formula1>"Manual,Automático"</formula1>
      <formula2>0</formula2>
    </dataValidation>
    <dataValidation type="list" allowBlank="1" showErrorMessage="1" sqref="F10 F12 F14 F16" xr:uid="{00000000-0002-0000-0600-000004000000}">
      <formula1>"Gestión,Corrupción,Fiscal"</formula1>
      <formula2>0</formula2>
    </dataValidation>
    <dataValidation type="list" allowBlank="1" showErrorMessage="1" sqref="I10 I12 I14 I16" xr:uid="{00000000-0002-0000-0600-000005000000}">
      <formula1>"Muy baja,Baja,Media,Alta,Muy alta"</formula1>
      <formula2>0</formula2>
    </dataValidation>
    <dataValidation type="list" allowBlank="1" showErrorMessage="1" sqref="S10:S17" xr:uid="{00000000-0002-0000-0600-000006000000}">
      <formula1>"Documentado,Sin documentar"</formula1>
      <formula2>0</formula2>
    </dataValidation>
    <dataValidation type="list" allowBlank="1" showErrorMessage="1" sqref="P10:P17" xr:uid="{00000000-0002-0000-0600-000007000000}">
      <formula1>"Preventivo,Correctivo,Detectivo"</formula1>
      <formula2>0</formula2>
    </dataValidation>
    <dataValidation type="list" allowBlank="1" showErrorMessage="1" sqref="U10:U17" xr:uid="{00000000-0002-0000-0600-000008000000}">
      <formula1>"Con registro,Sin registro"</formula1>
      <formula2>0</formula2>
    </dataValidation>
    <dataValidation type="list" allowBlank="1" showErrorMessage="1" sqref="B10 B12 B14 B16" xr:uid="{00000000-0002-0000-0600-000009000000}">
      <formula1>"Reputacional,Económico"</formula1>
      <formula2>0</formula2>
    </dataValidation>
    <dataValidation type="list" allowBlank="1" showErrorMessage="1" sqref="K10 K12 K14 K16" xr:uid="{00000000-0002-0000-0600-00000A000000}">
      <formula1>"Leve,Menor,Moderado,Mayor,Catastrófico"</formula1>
      <formula2>0</formula2>
    </dataValidation>
  </dataValidations>
  <pageMargins left="0.7" right="0.7" top="0.75" bottom="0.75" header="0.511811023622047" footer="0.511811023622047"/>
  <pageSetup orientation="portrait"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AM1000"/>
  <sheetViews>
    <sheetView showGridLines="0" zoomScale="39" zoomScaleNormal="39" workbookViewId="0">
      <selection sqref="A1:XFD3"/>
    </sheetView>
  </sheetViews>
  <sheetFormatPr baseColWidth="10" defaultColWidth="14.42578125" defaultRowHeight="15" customHeight="1" x14ac:dyDescent="0.25"/>
  <cols>
    <col min="1" max="1" width="10.5703125" customWidth="1"/>
    <col min="2" max="2" width="22.85546875" customWidth="1"/>
    <col min="3" max="3" width="18.42578125" customWidth="1"/>
    <col min="4" max="4" width="17.85546875" customWidth="1"/>
    <col min="5" max="5" width="43" customWidth="1"/>
    <col min="6" max="6" width="13.5703125" customWidth="1"/>
    <col min="7" max="7" width="14.42578125" customWidth="1"/>
    <col min="8" max="8" width="15.5703125" customWidth="1"/>
    <col min="9" max="9" width="11.5703125" customWidth="1"/>
    <col min="10" max="10" width="12.140625" customWidth="1"/>
    <col min="11" max="11" width="14.85546875" customWidth="1"/>
    <col min="12" max="12" width="11.140625" customWidth="1"/>
    <col min="13" max="13" width="12.42578125" customWidth="1"/>
    <col min="14" max="15" width="41.42578125" customWidth="1"/>
    <col min="16" max="16" width="12.140625" customWidth="1"/>
    <col min="17" max="17" width="15.85546875" customWidth="1"/>
    <col min="18" max="18" width="11.85546875" customWidth="1"/>
    <col min="19" max="19" width="16.5703125" customWidth="1"/>
    <col min="20" max="20" width="12.5703125" customWidth="1"/>
    <col min="21" max="21" width="13.5703125" customWidth="1"/>
    <col min="22" max="22" width="18" customWidth="1"/>
    <col min="23" max="23" width="14.85546875" customWidth="1"/>
    <col min="24" max="24" width="7.5703125" customWidth="1"/>
    <col min="25" max="25" width="16.5703125" customWidth="1"/>
    <col min="26" max="26" width="8.42578125" customWidth="1"/>
    <col min="27" max="27" width="11.85546875" customWidth="1"/>
    <col min="28" max="28" width="9.85546875" customWidth="1"/>
    <col min="29" max="29" width="9.140625" customWidth="1"/>
    <col min="30" max="30" width="8.5703125" customWidth="1"/>
    <col min="31" max="31" width="11.42578125" customWidth="1"/>
    <col min="32" max="32" width="14.5703125" customWidth="1"/>
    <col min="33" max="33" width="12.42578125" customWidth="1"/>
    <col min="34" max="34" width="23.5703125" customWidth="1"/>
    <col min="35" max="35" width="19.42578125" customWidth="1"/>
    <col min="36" max="36" width="22.42578125" customWidth="1"/>
    <col min="37" max="37" width="17.5703125" customWidth="1"/>
    <col min="38" max="38" width="18.42578125" customWidth="1"/>
    <col min="39" max="39" width="15.5703125" customWidth="1"/>
  </cols>
  <sheetData>
    <row r="1" spans="1:39"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39"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39"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4" spans="1:39" ht="24" customHeight="1" x14ac:dyDescent="0.25">
      <c r="A4" s="2" t="s">
        <v>111</v>
      </c>
      <c r="B4" s="2"/>
      <c r="C4" s="69" t="s">
        <v>289</v>
      </c>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row>
    <row r="5" spans="1:39" ht="24" customHeight="1" x14ac:dyDescent="0.25">
      <c r="A5" s="69" t="s">
        <v>290</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1:39" ht="24" customHeight="1" x14ac:dyDescent="0.25">
      <c r="A6" s="70" t="s">
        <v>3</v>
      </c>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row>
    <row r="7" spans="1:39" ht="32.25" customHeight="1" x14ac:dyDescent="0.25">
      <c r="A7" s="71" t="s">
        <v>4</v>
      </c>
      <c r="B7" s="71"/>
      <c r="C7" s="71"/>
      <c r="D7" s="71"/>
      <c r="E7" s="71"/>
      <c r="F7" s="71"/>
      <c r="G7" s="71"/>
      <c r="H7" s="71"/>
      <c r="I7" s="72" t="s">
        <v>5</v>
      </c>
      <c r="J7" s="72"/>
      <c r="K7" s="72"/>
      <c r="L7" s="72"/>
      <c r="M7" s="72"/>
      <c r="N7" s="73" t="s">
        <v>6</v>
      </c>
      <c r="O7" s="73"/>
      <c r="P7" s="73"/>
      <c r="Q7" s="73"/>
      <c r="R7" s="73"/>
      <c r="S7" s="73"/>
      <c r="T7" s="73"/>
      <c r="U7" s="73"/>
      <c r="V7" s="74" t="s">
        <v>7</v>
      </c>
      <c r="W7" s="74"/>
      <c r="X7" s="74"/>
      <c r="Y7" s="74"/>
      <c r="Z7" s="74"/>
      <c r="AA7" s="74"/>
      <c r="AB7" s="74"/>
      <c r="AC7" s="74"/>
      <c r="AD7" s="75" t="s">
        <v>8</v>
      </c>
      <c r="AE7" s="75"/>
      <c r="AF7" s="75"/>
      <c r="AG7" s="75"/>
      <c r="AH7" s="76" t="s">
        <v>9</v>
      </c>
      <c r="AI7" s="76"/>
      <c r="AJ7" s="76"/>
      <c r="AK7" s="76"/>
      <c r="AL7" s="76"/>
      <c r="AM7" s="76"/>
    </row>
    <row r="8" spans="1:39" ht="28.5" customHeight="1" x14ac:dyDescent="0.25">
      <c r="A8" s="77" t="s">
        <v>10</v>
      </c>
      <c r="B8" s="78" t="s">
        <v>11</v>
      </c>
      <c r="C8" s="78" t="s">
        <v>12</v>
      </c>
      <c r="D8" s="78" t="s">
        <v>13</v>
      </c>
      <c r="E8" s="78" t="s">
        <v>14</v>
      </c>
      <c r="F8" s="78" t="s">
        <v>15</v>
      </c>
      <c r="G8" s="78" t="s">
        <v>16</v>
      </c>
      <c r="H8" s="78" t="s">
        <v>17</v>
      </c>
      <c r="I8" s="79" t="s">
        <v>18</v>
      </c>
      <c r="J8" s="79" t="s">
        <v>19</v>
      </c>
      <c r="K8" s="79" t="s">
        <v>20</v>
      </c>
      <c r="L8" s="79" t="s">
        <v>19</v>
      </c>
      <c r="M8" s="79" t="s">
        <v>21</v>
      </c>
      <c r="N8" s="80" t="s">
        <v>22</v>
      </c>
      <c r="O8" s="80" t="s">
        <v>23</v>
      </c>
      <c r="P8" s="80" t="s">
        <v>24</v>
      </c>
      <c r="Q8" s="80"/>
      <c r="R8" s="80"/>
      <c r="S8" s="80"/>
      <c r="T8" s="80"/>
      <c r="U8" s="80"/>
      <c r="V8" s="78" t="s">
        <v>25</v>
      </c>
      <c r="W8" s="78" t="s">
        <v>26</v>
      </c>
      <c r="X8" s="78"/>
      <c r="Y8" s="78" t="s">
        <v>27</v>
      </c>
      <c r="Z8" s="78"/>
      <c r="AA8" s="78" t="s">
        <v>28</v>
      </c>
      <c r="AB8" s="78" t="s">
        <v>29</v>
      </c>
      <c r="AC8" s="78" t="s">
        <v>30</v>
      </c>
      <c r="AD8" s="81" t="s">
        <v>31</v>
      </c>
      <c r="AE8" s="81" t="s">
        <v>32</v>
      </c>
      <c r="AF8" s="81" t="s">
        <v>33</v>
      </c>
      <c r="AG8" s="81" t="s">
        <v>34</v>
      </c>
      <c r="AH8" s="82" t="s">
        <v>35</v>
      </c>
      <c r="AI8" s="82" t="s">
        <v>36</v>
      </c>
      <c r="AJ8" s="82" t="s">
        <v>37</v>
      </c>
      <c r="AK8" s="82" t="s">
        <v>38</v>
      </c>
      <c r="AL8" s="82" t="s">
        <v>39</v>
      </c>
      <c r="AM8" s="82" t="s">
        <v>40</v>
      </c>
    </row>
    <row r="9" spans="1:39" ht="33" customHeight="1" x14ac:dyDescent="0.25">
      <c r="A9" s="77"/>
      <c r="B9" s="77"/>
      <c r="C9" s="77"/>
      <c r="D9" s="77"/>
      <c r="E9" s="77"/>
      <c r="F9" s="77"/>
      <c r="G9" s="77"/>
      <c r="H9" s="77"/>
      <c r="I9" s="77"/>
      <c r="J9" s="77"/>
      <c r="K9" s="77"/>
      <c r="L9" s="77"/>
      <c r="M9" s="77"/>
      <c r="N9" s="77"/>
      <c r="O9" s="77"/>
      <c r="P9" s="1" t="s">
        <v>41</v>
      </c>
      <c r="Q9" s="1" t="s">
        <v>42</v>
      </c>
      <c r="R9" s="1" t="s">
        <v>43</v>
      </c>
      <c r="S9" s="1" t="s">
        <v>44</v>
      </c>
      <c r="T9" s="1" t="s">
        <v>45</v>
      </c>
      <c r="U9" s="1" t="s">
        <v>46</v>
      </c>
      <c r="V9" s="78"/>
      <c r="W9" s="78"/>
      <c r="X9" s="78"/>
      <c r="Y9" s="78"/>
      <c r="Z9" s="78"/>
      <c r="AA9" s="78"/>
      <c r="AB9" s="78"/>
      <c r="AC9" s="78"/>
      <c r="AD9" s="78"/>
      <c r="AE9" s="78"/>
      <c r="AF9" s="78"/>
      <c r="AG9" s="78"/>
      <c r="AH9" s="78"/>
      <c r="AI9" s="78"/>
      <c r="AJ9" s="78"/>
      <c r="AK9" s="78"/>
      <c r="AL9" s="78"/>
      <c r="AM9" s="78"/>
    </row>
    <row r="10" spans="1:39" ht="52.35" customHeight="1" x14ac:dyDescent="0.25">
      <c r="A10" s="83">
        <v>1</v>
      </c>
      <c r="B10" s="84" t="s">
        <v>166</v>
      </c>
      <c r="C10" s="85" t="s">
        <v>291</v>
      </c>
      <c r="D10" s="85" t="s">
        <v>292</v>
      </c>
      <c r="E10" s="85" t="s">
        <v>293</v>
      </c>
      <c r="F10" s="85" t="s">
        <v>179</v>
      </c>
      <c r="G10" s="85" t="s">
        <v>180</v>
      </c>
      <c r="H10" s="85" t="s">
        <v>53</v>
      </c>
      <c r="I10" s="86" t="s">
        <v>73</v>
      </c>
      <c r="J10" s="87">
        <f>IF(I10="Muy Baja",20%,IF(I10="Baja",40%,IF(I10="Media",60%,IF(I10="Alta",80%,IF(I10="Muy Alta",100%,"Error en datos")))))</f>
        <v>0.4</v>
      </c>
      <c r="K10" s="86" t="s">
        <v>96</v>
      </c>
      <c r="L10" s="87">
        <f>IF(K10="Leve",20%,IF(K10="Menor",40%,IF(K10="Moderado",60%,IF(K10="Mayor",80%,100%))))</f>
        <v>1</v>
      </c>
      <c r="M10" s="88" t="str">
        <f>IF(AND(J10&lt;=20%,L10&lt;=20%),"Bajo", IF(AND(J10&lt;=40%,L10&lt;=20%),"Bajo", IF(AND(J10&lt;=60%,L10&lt;=20%),"Moderado", IF(AND(J10&lt;=80%,L10&lt;=20%),"Moderado", IF(AND(J10&lt;=100%,L10&lt;=20%),"Alto", IF(AND(J10&lt;=20%,L10&lt;=40%),"Bajo", IF(AND(J10&lt;=40%,L10&lt;=40%),"Moderado", IF(AND(J10&lt;=60%,L10&lt;=40%),"Moderado", IF(AND(J10&lt;=80%,L10&lt;=40%),"Moderado", IF(AND(J10&lt;=100%,L10&lt;=40%),"Alto", IF(AND(J10&lt;=20%,L10&lt;=60%),"Moderado", IF(AND(J10&lt;=40%,L10&lt;=60%),"Moderado", IF(AND(J10&lt;=60%,L10&lt;=60%),"Moderado", IF(AND(J10&lt;=80%,L10&lt;=60%),"Alto", IF(AND(J10&lt;=100%,L10&lt;=60%),"Alto", IF(AND(J10&lt;=20%,L10&lt;=80%),"Alto", IF(AND(J10&lt;=40%,L10&lt;=80%),"Alto", IF(AND(J10&lt;=60%,L10&lt;=80%),"Alto", IF(AND(J10&lt;=80%,L10&lt;=80%),"Alto", IF(AND(J10&lt;=100%,L10&lt;=80%),"Alto", IF(AND(J10&lt;=20%,L10&lt;=100%),"Extremo", IF(AND(J10&lt;=40%,L10&lt;=100%),"Extremo", IF(AND(J10&lt;=60%,L10&lt;=100%),"Extremo", IF(AND(J10&lt;=80%,L10&lt;=100%),"Extremo", IF(AND(J10&lt;=100%,L10&lt;=100%),"Extremo","")))))))))))))))))))))))))</f>
        <v>Extremo</v>
      </c>
      <c r="N10" s="4" t="s">
        <v>56</v>
      </c>
      <c r="O10" s="6" t="s">
        <v>294</v>
      </c>
      <c r="P10" s="4" t="s">
        <v>58</v>
      </c>
      <c r="Q10" s="4" t="s">
        <v>59</v>
      </c>
      <c r="R10" s="5">
        <f t="shared" ref="R10:R17" si="0">IF(P10="Preventivo",25%,IF(P10="Detectivo",15%,IF(P10="Correctivo",10%,0)))+IF(Q10="Manual",15%,IF(Q10="Automático",25%))</f>
        <v>0.4</v>
      </c>
      <c r="S10" s="4" t="s">
        <v>60</v>
      </c>
      <c r="T10" s="4" t="s">
        <v>61</v>
      </c>
      <c r="U10" s="4" t="s">
        <v>62</v>
      </c>
      <c r="V10" s="85" t="str">
        <f>E10</f>
        <v>Probabilidad de afectación reputacional y económica debido a que se ofrezcan dádivas a funcionarios para favorecer contratistas, pagos, supervisiones entre otras.</v>
      </c>
      <c r="W10" s="4" t="s">
        <v>18</v>
      </c>
      <c r="X10" s="5">
        <f>+J10</f>
        <v>0.4</v>
      </c>
      <c r="Y10" s="4" t="str">
        <f t="shared" ref="Y10:Y17" si="1">N10</f>
        <v xml:space="preserve">Control No.1
</v>
      </c>
      <c r="Z10" s="5">
        <f t="shared" ref="Z10:Z17" si="2">+R10</f>
        <v>0.4</v>
      </c>
      <c r="AA10" s="5">
        <f t="shared" ref="AA10:AA17" si="3">+X10*Z10</f>
        <v>0.16000000000000003</v>
      </c>
      <c r="AB10" s="89">
        <f>+X10-AA10</f>
        <v>0.24</v>
      </c>
      <c r="AC10" s="90">
        <f>+IF(P11="Correctivo",X11-AA11,L10)</f>
        <v>1</v>
      </c>
      <c r="AD10" s="87">
        <f>+AB10</f>
        <v>0.24</v>
      </c>
      <c r="AE10" s="87">
        <f>IF(P11="Correctivo",X11-AA11,L10)</f>
        <v>1</v>
      </c>
      <c r="AF10" s="88" t="str">
        <f>IF(AND(AD10&lt;=20%,AE10&lt;=20%),"Bajo", IF(AND(AD10&lt;=40%,AE10&lt;=20%),"Bajo", IF(AND(AD10&lt;=60%,AE10&lt;=20%),"Moderado", IF(AND(AD10&lt;=80%,AE10&lt;=20%),"Moderado", IF(AND(AD10&lt;=100%,AE10&lt;=20%),"Alto", IF(AND(AD10&lt;=20%,AE10&lt;=40%),"Bajo", IF(AND(AD10&lt;=40%,AE10&lt;=40%),"Moderado", IF(AND(AD10&lt;=60%,AE10&lt;=40%),"Moderado", IF(AND(AD10&lt;=80%,AE10&lt;=40%),"Moderado", IF(AND(AD10&lt;=100%,AE10&lt;=40%),"Alto", IF(AND(AD10&lt;=20%,AE10&lt;=60%),"Moderado", IF(AND(AD10&lt;=40%,AE10&lt;=60%),"Moderado", IF(AND(AD10&lt;=60%,AE10&lt;=60%),"Moderado", IF(AND(AD10&lt;=80%,AE10&lt;=60%),"Alto", IF(AND(AD10&lt;=100%,AE10&lt;=60%),"Alto", IF(AND(AD10&lt;=20%,AE10&lt;=80%),"Alto", IF(AND(AD10&lt;=40%,AE10&lt;=80%),"Alto", IF(AND(AD10&lt;=60%,AE10&lt;=80%),"Alto", IF(AND(AD10&lt;=80%,AE10&lt;=80%),"Alto", IF(AND(AD10&lt;=100%,AE10&lt;=80%),"Alto", IF(AND(AD10&lt;=20%,AE10&lt;=100%),"Extremo", IF(AND(AD10&lt;=40%,AE10&lt;=100%),"Extremo", IF(AND(AD10&lt;=60%,AE10&lt;=100%),"Extremo", IF(AND(AD10&lt;=80%,AE10&lt;=100%),"Extremo", IF(AND(AD10&lt;=100%,AE10&lt;=100%),"Extremo","")))))))))))))))))))))))))</f>
        <v>Extremo</v>
      </c>
      <c r="AG10" s="91" t="str">
        <f>+IF(AF10="Bajo","Asumir el riesgo, Reducir el riesgo",IF(AF10="Moderado","Asumir el riesgo, Reducir el riesgo",IF(AF10="Alto","Evitar, compartir o transferir","Eliminar o reducir el riesgo")))</f>
        <v>Eliminar o reducir el riesgo</v>
      </c>
      <c r="AH10" s="86" t="s">
        <v>295</v>
      </c>
      <c r="AI10" s="86" t="s">
        <v>296</v>
      </c>
      <c r="AJ10" s="92">
        <v>46082</v>
      </c>
      <c r="AK10" s="92"/>
      <c r="AL10" s="86" t="s">
        <v>297</v>
      </c>
      <c r="AM10" s="86"/>
    </row>
    <row r="11" spans="1:39" ht="28.5" x14ac:dyDescent="0.25">
      <c r="A11" s="83"/>
      <c r="B11" s="83"/>
      <c r="C11" s="83"/>
      <c r="D11" s="83"/>
      <c r="E11" s="83"/>
      <c r="F11" s="83"/>
      <c r="G11" s="83"/>
      <c r="H11" s="83"/>
      <c r="I11" s="83"/>
      <c r="J11" s="83"/>
      <c r="K11" s="83"/>
      <c r="L11" s="83"/>
      <c r="M11" s="88"/>
      <c r="N11" s="4" t="s">
        <v>66</v>
      </c>
      <c r="O11" s="6" t="s">
        <v>298</v>
      </c>
      <c r="P11" s="4" t="s">
        <v>58</v>
      </c>
      <c r="Q11" s="4" t="s">
        <v>59</v>
      </c>
      <c r="R11" s="5">
        <f t="shared" si="0"/>
        <v>0.4</v>
      </c>
      <c r="S11" s="4" t="s">
        <v>60</v>
      </c>
      <c r="T11" s="4" t="s">
        <v>61</v>
      </c>
      <c r="U11" s="4" t="s">
        <v>62</v>
      </c>
      <c r="V11" s="85"/>
      <c r="W11" s="4" t="s">
        <v>20</v>
      </c>
      <c r="X11" s="5">
        <f>+L10</f>
        <v>1</v>
      </c>
      <c r="Y11" s="4" t="str">
        <f t="shared" si="1"/>
        <v xml:space="preserve">Control No.2
</v>
      </c>
      <c r="Z11" s="5">
        <f t="shared" si="2"/>
        <v>0.4</v>
      </c>
      <c r="AA11" s="5">
        <f t="shared" si="3"/>
        <v>0.4</v>
      </c>
      <c r="AB11" s="89"/>
      <c r="AC11" s="89"/>
      <c r="AD11" s="89"/>
      <c r="AE11" s="89"/>
      <c r="AF11" s="88"/>
      <c r="AG11" s="91"/>
      <c r="AH11" s="91"/>
      <c r="AI11" s="91"/>
      <c r="AJ11" s="91"/>
      <c r="AK11" s="91"/>
      <c r="AL11" s="91"/>
      <c r="AM11" s="91"/>
    </row>
    <row r="12" spans="1:39" ht="52.35" customHeight="1" x14ac:dyDescent="0.25">
      <c r="A12" s="83">
        <v>2</v>
      </c>
      <c r="B12" s="84" t="s">
        <v>47</v>
      </c>
      <c r="C12" s="85" t="s">
        <v>299</v>
      </c>
      <c r="D12" s="85" t="s">
        <v>300</v>
      </c>
      <c r="E12" s="85" t="s">
        <v>301</v>
      </c>
      <c r="F12" s="85" t="s">
        <v>179</v>
      </c>
      <c r="G12" s="85" t="s">
        <v>71</v>
      </c>
      <c r="H12" s="85" t="s">
        <v>53</v>
      </c>
      <c r="I12" s="86" t="s">
        <v>73</v>
      </c>
      <c r="J12" s="87">
        <f>IF(I12="Muy Baja",20%,IF(I12="Baja",40%,IF(I12="Media",60%,IF(I12="Alta",80%,IF(I12="Muy Alta",100%,"Error en datos")))))</f>
        <v>0.4</v>
      </c>
      <c r="K12" s="86" t="s">
        <v>96</v>
      </c>
      <c r="L12" s="87">
        <f>IF(K12="Leve",20%,IF(K12="Menor",40%,IF(K12="Moderado",60%,IF(K12="Mayor",80%,100%))))</f>
        <v>1</v>
      </c>
      <c r="M12" s="88" t="str">
        <f>IF(AND(J12&lt;=20%,L12&lt;=20%),"Bajo", IF(AND(J12&lt;=40%,L12&lt;=20%),"Bajo", IF(AND(J12&lt;=60%,L12&lt;=20%),"Moderado", IF(AND(J12&lt;=80%,L12&lt;=20%),"Moderado", IF(AND(J12&lt;=100%,L12&lt;=20%),"Alto", IF(AND(J12&lt;=20%,L12&lt;=40%),"Bajo", IF(AND(J12&lt;=40%,L12&lt;=40%),"Moderado", IF(AND(J12&lt;=60%,L12&lt;=40%),"Moderado", IF(AND(J12&lt;=80%,L12&lt;=40%),"Moderado", IF(AND(J12&lt;=100%,L12&lt;=40%),"Alto", IF(AND(J12&lt;=20%,L12&lt;=60%),"Moderado", IF(AND(J12&lt;=40%,L12&lt;=60%),"Moderado", IF(AND(J12&lt;=60%,L12&lt;=60%),"Moderado", IF(AND(J12&lt;=80%,L12&lt;=60%),"Alto", IF(AND(J12&lt;=100%,L12&lt;=60%),"Alto", IF(AND(J12&lt;=20%,L12&lt;=80%),"Alto", IF(AND(J12&lt;=40%,L12&lt;=80%),"Alto", IF(AND(J12&lt;=60%,L12&lt;=80%),"Alto", IF(AND(J12&lt;=80%,L12&lt;=80%),"Alto", IF(AND(J12&lt;=100%,L12&lt;=80%),"Alto", IF(AND(J12&lt;=20%,L12&lt;=100%),"Extremo", IF(AND(J12&lt;=40%,L12&lt;=100%),"Extremo", IF(AND(J12&lt;=60%,L12&lt;=100%),"Extremo", IF(AND(J12&lt;=80%,L12&lt;=100%),"Extremo", IF(AND(J12&lt;=100%,L12&lt;=100%),"Extremo","")))))))))))))))))))))))))</f>
        <v>Extremo</v>
      </c>
      <c r="N12" s="4" t="s">
        <v>56</v>
      </c>
      <c r="O12" s="6" t="s">
        <v>302</v>
      </c>
      <c r="P12" s="4" t="s">
        <v>58</v>
      </c>
      <c r="Q12" s="4" t="s">
        <v>59</v>
      </c>
      <c r="R12" s="5">
        <f t="shared" si="0"/>
        <v>0.4</v>
      </c>
      <c r="S12" s="4" t="s">
        <v>60</v>
      </c>
      <c r="T12" s="4" t="s">
        <v>61</v>
      </c>
      <c r="U12" s="4" t="s">
        <v>62</v>
      </c>
      <c r="V12" s="85" t="str">
        <f>E12</f>
        <v>Probabilidad de afeactación reputacional de que existan controles bajos, no se logre identificar la materialización del riesgo o se tenga silencio frente a hechos de corrupción.</v>
      </c>
      <c r="W12" s="4" t="s">
        <v>18</v>
      </c>
      <c r="X12" s="5">
        <f>+J12</f>
        <v>0.4</v>
      </c>
      <c r="Y12" s="4" t="str">
        <f t="shared" si="1"/>
        <v xml:space="preserve">Control No.1
</v>
      </c>
      <c r="Z12" s="5">
        <f t="shared" si="2"/>
        <v>0.4</v>
      </c>
      <c r="AA12" s="5">
        <f t="shared" si="3"/>
        <v>0.16000000000000003</v>
      </c>
      <c r="AB12" s="89">
        <f>+X12-AA12</f>
        <v>0.24</v>
      </c>
      <c r="AC12" s="90">
        <f>+IF(P13="Correctivo",X13-AA13,L12)</f>
        <v>1</v>
      </c>
      <c r="AD12" s="87">
        <f>+AB12</f>
        <v>0.24</v>
      </c>
      <c r="AE12" s="87">
        <f>IF(P13="Correctivo",X13-AA13,L12)</f>
        <v>1</v>
      </c>
      <c r="AF12" s="88" t="str">
        <f>IF(AND(AD12&lt;=20%,AE12&lt;=20%),"Bajo", IF(AND(AD12&lt;=40%,AE12&lt;=20%),"Bajo", IF(AND(AD12&lt;=60%,AE12&lt;=20%),"Moderado", IF(AND(AD12&lt;=80%,AE12&lt;=20%),"Moderado", IF(AND(AD12&lt;=100%,AE12&lt;=20%),"Alto", IF(AND(AD12&lt;=20%,AE12&lt;=40%),"Bajo", IF(AND(AD12&lt;=40%,AE12&lt;=40%),"Moderado", IF(AND(AD12&lt;=60%,AE12&lt;=40%),"Moderado", IF(AND(AD12&lt;=80%,AE12&lt;=40%),"Moderado", IF(AND(AD12&lt;=100%,AE12&lt;=40%),"Alto", IF(AND(AD12&lt;=20%,AE12&lt;=60%),"Moderado", IF(AND(AD12&lt;=40%,AE12&lt;=60%),"Moderado", IF(AND(AD12&lt;=60%,AE12&lt;=60%),"Moderado", IF(AND(AD12&lt;=80%,AE12&lt;=60%),"Alto", IF(AND(AD12&lt;=100%,AE12&lt;=60%),"Alto", IF(AND(AD12&lt;=20%,AE12&lt;=80%),"Alto", IF(AND(AD12&lt;=40%,AE12&lt;=80%),"Alto", IF(AND(AD12&lt;=60%,AE12&lt;=80%),"Alto", IF(AND(AD12&lt;=80%,AE12&lt;=80%),"Alto", IF(AND(AD12&lt;=100%,AE12&lt;=80%),"Alto", IF(AND(AD12&lt;=20%,AE12&lt;=100%),"Extremo", IF(AND(AD12&lt;=40%,AE12&lt;=100%),"Extremo", IF(AND(AD12&lt;=60%,AE12&lt;=100%),"Extremo", IF(AND(AD12&lt;=80%,AE12&lt;=100%),"Extremo", IF(AND(AD12&lt;=100%,AE12&lt;=100%),"Extremo","")))))))))))))))))))))))))</f>
        <v>Extremo</v>
      </c>
      <c r="AG12" s="91" t="str">
        <f>+IF(AF12="Bajo","Asumir el riesgo, Reducir el riesgo",IF(AF12="Moderado","Asumir el riesgo, Reducir el riesgo",IF(AF12="Alto","Evitar, compartir o transferir","Eliminar o reducir el riesgo")))</f>
        <v>Eliminar o reducir el riesgo</v>
      </c>
      <c r="AH12" s="86" t="s">
        <v>303</v>
      </c>
      <c r="AI12" s="86" t="s">
        <v>304</v>
      </c>
      <c r="AJ12" s="92">
        <v>46082</v>
      </c>
      <c r="AK12" s="92"/>
      <c r="AL12" s="86" t="s">
        <v>297</v>
      </c>
      <c r="AM12" s="86"/>
    </row>
    <row r="13" spans="1:39" ht="28.5" x14ac:dyDescent="0.25">
      <c r="A13" s="83"/>
      <c r="B13" s="83"/>
      <c r="C13" s="83"/>
      <c r="D13" s="83"/>
      <c r="E13" s="83"/>
      <c r="F13" s="83"/>
      <c r="G13" s="83"/>
      <c r="H13" s="83"/>
      <c r="I13" s="83"/>
      <c r="J13" s="83"/>
      <c r="K13" s="83"/>
      <c r="L13" s="83"/>
      <c r="M13" s="88"/>
      <c r="N13" s="4" t="s">
        <v>66</v>
      </c>
      <c r="O13" s="6" t="s">
        <v>305</v>
      </c>
      <c r="P13" s="4" t="s">
        <v>58</v>
      </c>
      <c r="Q13" s="4" t="s">
        <v>59</v>
      </c>
      <c r="R13" s="5">
        <f t="shared" si="0"/>
        <v>0.4</v>
      </c>
      <c r="S13" s="4" t="s">
        <v>60</v>
      </c>
      <c r="T13" s="4" t="s">
        <v>61</v>
      </c>
      <c r="U13" s="4" t="s">
        <v>62</v>
      </c>
      <c r="V13" s="85"/>
      <c r="W13" s="4" t="s">
        <v>20</v>
      </c>
      <c r="X13" s="5">
        <f>+L12</f>
        <v>1</v>
      </c>
      <c r="Y13" s="4" t="str">
        <f t="shared" si="1"/>
        <v xml:space="preserve">Control No.2
</v>
      </c>
      <c r="Z13" s="5">
        <f t="shared" si="2"/>
        <v>0.4</v>
      </c>
      <c r="AA13" s="5">
        <f t="shared" si="3"/>
        <v>0.4</v>
      </c>
      <c r="AB13" s="89"/>
      <c r="AC13" s="89"/>
      <c r="AD13" s="89"/>
      <c r="AE13" s="89"/>
      <c r="AF13" s="88"/>
      <c r="AG13" s="91"/>
      <c r="AH13" s="91"/>
      <c r="AI13" s="91"/>
      <c r="AJ13" s="91"/>
      <c r="AK13" s="91"/>
      <c r="AL13" s="91"/>
      <c r="AM13" s="91"/>
    </row>
    <row r="14" spans="1:39" ht="26.85" customHeight="1" x14ac:dyDescent="0.25">
      <c r="A14" s="83">
        <v>3</v>
      </c>
      <c r="B14" s="84" t="s">
        <v>166</v>
      </c>
      <c r="C14" s="85" t="s">
        <v>306</v>
      </c>
      <c r="D14" s="85" t="s">
        <v>307</v>
      </c>
      <c r="E14" s="85" t="s">
        <v>308</v>
      </c>
      <c r="F14" s="85" t="s">
        <v>179</v>
      </c>
      <c r="G14" s="85" t="s">
        <v>71</v>
      </c>
      <c r="H14" s="85" t="s">
        <v>53</v>
      </c>
      <c r="I14" s="86" t="s">
        <v>73</v>
      </c>
      <c r="J14" s="87">
        <f>IF(I14="Muy Baja",20%,IF(I14="Baja",40%,IF(I14="Media",60%,IF(I14="Alta",80%,IF(I14="Muy Alta",100%,"Error en datos")))))</f>
        <v>0.4</v>
      </c>
      <c r="K14" s="86" t="s">
        <v>96</v>
      </c>
      <c r="L14" s="87">
        <f>IF(K14="Leve",20%,IF(K14="Menor",40%,IF(K14="Moderado",60%,IF(K14="Mayor",80%,100%))))</f>
        <v>1</v>
      </c>
      <c r="M14" s="88" t="str">
        <f>IF(AND(J14&lt;=20%,L14&lt;=20%),"Bajo", IF(AND(J14&lt;=40%,L14&lt;=20%),"Bajo", IF(AND(J14&lt;=60%,L14&lt;=20%),"Moderado", IF(AND(J14&lt;=80%,L14&lt;=20%),"Moderado", IF(AND(J14&lt;=100%,L14&lt;=20%),"Alto", IF(AND(J14&lt;=20%,L14&lt;=40%),"Bajo", IF(AND(J14&lt;=40%,L14&lt;=40%),"Moderado", IF(AND(J14&lt;=60%,L14&lt;=40%),"Moderado", IF(AND(J14&lt;=80%,L14&lt;=40%),"Moderado", IF(AND(J14&lt;=100%,L14&lt;=40%),"Alto", IF(AND(J14&lt;=20%,L14&lt;=60%),"Moderado", IF(AND(J14&lt;=40%,L14&lt;=60%),"Moderado", IF(AND(J14&lt;=60%,L14&lt;=60%),"Moderado", IF(AND(J14&lt;=80%,L14&lt;=60%),"Alto", IF(AND(J14&lt;=100%,L14&lt;=60%),"Alto", IF(AND(J14&lt;=20%,L14&lt;=80%),"Alto", IF(AND(J14&lt;=40%,L14&lt;=80%),"Alto", IF(AND(J14&lt;=60%,L14&lt;=80%),"Alto", IF(AND(J14&lt;=80%,L14&lt;=80%),"Alto", IF(AND(J14&lt;=100%,L14&lt;=80%),"Alto", IF(AND(J14&lt;=20%,L14&lt;=100%),"Extremo", IF(AND(J14&lt;=40%,L14&lt;=100%),"Extremo", IF(AND(J14&lt;=60%,L14&lt;=100%),"Extremo", IF(AND(J14&lt;=80%,L14&lt;=100%),"Extremo", IF(AND(J14&lt;=100%,L14&lt;=100%),"Extremo","")))))))))))))))))))))))))</f>
        <v>Extremo</v>
      </c>
      <c r="N14" s="4" t="s">
        <v>56</v>
      </c>
      <c r="O14" s="6" t="s">
        <v>309</v>
      </c>
      <c r="P14" s="4" t="s">
        <v>58</v>
      </c>
      <c r="Q14" s="4" t="s">
        <v>59</v>
      </c>
      <c r="R14" s="5">
        <f t="shared" si="0"/>
        <v>0.4</v>
      </c>
      <c r="S14" s="4" t="s">
        <v>60</v>
      </c>
      <c r="T14" s="4" t="s">
        <v>61</v>
      </c>
      <c r="U14" s="4" t="s">
        <v>62</v>
      </c>
      <c r="V14" s="85" t="str">
        <f>E14</f>
        <v>Probabilidad de afectación reputacional y economicá debido a que se direccione  la adjudicación de un contrato a contratistas que no son los idóneos para la ejecución.</v>
      </c>
      <c r="W14" s="4" t="s">
        <v>18</v>
      </c>
      <c r="X14" s="5">
        <f>+J14</f>
        <v>0.4</v>
      </c>
      <c r="Y14" s="4" t="str">
        <f t="shared" si="1"/>
        <v xml:space="preserve">Control No.1
</v>
      </c>
      <c r="Z14" s="5">
        <f t="shared" si="2"/>
        <v>0.4</v>
      </c>
      <c r="AA14" s="5">
        <f t="shared" si="3"/>
        <v>0.16000000000000003</v>
      </c>
      <c r="AB14" s="89">
        <f>+X14-AA14</f>
        <v>0.24</v>
      </c>
      <c r="AC14" s="90">
        <f>+IF(P15="Correctivo",X15-AA15,L14)</f>
        <v>1</v>
      </c>
      <c r="AD14" s="87">
        <f>+AB14</f>
        <v>0.24</v>
      </c>
      <c r="AE14" s="87">
        <f>IF(P15="Correctivo",X15-AA15,L14)</f>
        <v>1</v>
      </c>
      <c r="AF14" s="88" t="str">
        <f>IF(AND(AD14&lt;=20%,AE14&lt;=20%),"Bajo", IF(AND(AD14&lt;=40%,AE14&lt;=20%),"Bajo", IF(AND(AD14&lt;=60%,AE14&lt;=20%),"Moderado", IF(AND(AD14&lt;=80%,AE14&lt;=20%),"Moderado", IF(AND(AD14&lt;=100%,AE14&lt;=20%),"Alto", IF(AND(AD14&lt;=20%,AE14&lt;=40%),"Bajo", IF(AND(AD14&lt;=40%,AE14&lt;=40%),"Moderado", IF(AND(AD14&lt;=60%,AE14&lt;=40%),"Moderado", IF(AND(AD14&lt;=80%,AE14&lt;=40%),"Moderado", IF(AND(AD14&lt;=100%,AE14&lt;=40%),"Alto", IF(AND(AD14&lt;=20%,AE14&lt;=60%),"Moderado", IF(AND(AD14&lt;=40%,AE14&lt;=60%),"Moderado", IF(AND(AD14&lt;=60%,AE14&lt;=60%),"Moderado", IF(AND(AD14&lt;=80%,AE14&lt;=60%),"Alto", IF(AND(AD14&lt;=100%,AE14&lt;=60%),"Alto", IF(AND(AD14&lt;=20%,AE14&lt;=80%),"Alto", IF(AND(AD14&lt;=40%,AE14&lt;=80%),"Alto", IF(AND(AD14&lt;=60%,AE14&lt;=80%),"Alto", IF(AND(AD14&lt;=80%,AE14&lt;=80%),"Alto", IF(AND(AD14&lt;=100%,AE14&lt;=80%),"Alto", IF(AND(AD14&lt;=20%,AE14&lt;=100%),"Extremo", IF(AND(AD14&lt;=40%,AE14&lt;=100%),"Extremo", IF(AND(AD14&lt;=60%,AE14&lt;=100%),"Extremo", IF(AND(AD14&lt;=80%,AE14&lt;=100%),"Extremo", IF(AND(AD14&lt;=100%,AE14&lt;=100%),"Extremo","")))))))))))))))))))))))))</f>
        <v>Extremo</v>
      </c>
      <c r="AG14" s="91" t="str">
        <f>+IF(AF14="Bajo","Asumir el riesgo, Reducir el riesgo",IF(AF14="Moderado","Asumir el riesgo, Reducir el riesgo",IF(AF14="Alto","Evitar, compartir o transferir","Eliminar o reducir el riesgo")))</f>
        <v>Eliminar o reducir el riesgo</v>
      </c>
      <c r="AH14" s="86" t="s">
        <v>310</v>
      </c>
      <c r="AI14" s="86" t="s">
        <v>311</v>
      </c>
      <c r="AJ14" s="92">
        <v>46082</v>
      </c>
      <c r="AK14" s="92"/>
      <c r="AL14" s="86" t="s">
        <v>297</v>
      </c>
      <c r="AM14" s="86"/>
    </row>
    <row r="15" spans="1:39" ht="42.75" x14ac:dyDescent="0.25">
      <c r="A15" s="83"/>
      <c r="B15" s="83"/>
      <c r="C15" s="83"/>
      <c r="D15" s="83"/>
      <c r="E15" s="83"/>
      <c r="F15" s="83"/>
      <c r="G15" s="83"/>
      <c r="H15" s="83"/>
      <c r="I15" s="83"/>
      <c r="J15" s="83"/>
      <c r="K15" s="83"/>
      <c r="L15" s="83"/>
      <c r="M15" s="88"/>
      <c r="N15" s="4" t="s">
        <v>66</v>
      </c>
      <c r="O15" s="6" t="s">
        <v>312</v>
      </c>
      <c r="P15" s="4" t="s">
        <v>58</v>
      </c>
      <c r="Q15" s="4" t="s">
        <v>59</v>
      </c>
      <c r="R15" s="5">
        <f t="shared" si="0"/>
        <v>0.4</v>
      </c>
      <c r="S15" s="4" t="s">
        <v>60</v>
      </c>
      <c r="T15" s="4" t="s">
        <v>61</v>
      </c>
      <c r="U15" s="4" t="s">
        <v>62</v>
      </c>
      <c r="V15" s="85"/>
      <c r="W15" s="4" t="s">
        <v>20</v>
      </c>
      <c r="X15" s="5">
        <f>+L14</f>
        <v>1</v>
      </c>
      <c r="Y15" s="4" t="str">
        <f t="shared" si="1"/>
        <v xml:space="preserve">Control No.2
</v>
      </c>
      <c r="Z15" s="5">
        <f t="shared" si="2"/>
        <v>0.4</v>
      </c>
      <c r="AA15" s="5">
        <f t="shared" si="3"/>
        <v>0.4</v>
      </c>
      <c r="AB15" s="89"/>
      <c r="AC15" s="89"/>
      <c r="AD15" s="89"/>
      <c r="AE15" s="89"/>
      <c r="AF15" s="88"/>
      <c r="AG15" s="91"/>
      <c r="AH15" s="91"/>
      <c r="AI15" s="91"/>
      <c r="AJ15" s="91"/>
      <c r="AK15" s="91"/>
      <c r="AL15" s="91"/>
      <c r="AM15" s="91"/>
    </row>
    <row r="16" spans="1:39" ht="26.85" customHeight="1" x14ac:dyDescent="0.25">
      <c r="A16" s="83">
        <v>4</v>
      </c>
      <c r="B16" s="84" t="s">
        <v>166</v>
      </c>
      <c r="C16" s="85" t="s">
        <v>313</v>
      </c>
      <c r="D16" s="85" t="s">
        <v>314</v>
      </c>
      <c r="E16" s="85" t="s">
        <v>315</v>
      </c>
      <c r="F16" s="85" t="s">
        <v>170</v>
      </c>
      <c r="G16" s="85" t="s">
        <v>71</v>
      </c>
      <c r="H16" s="85" t="s">
        <v>53</v>
      </c>
      <c r="I16" s="86" t="s">
        <v>73</v>
      </c>
      <c r="J16" s="87">
        <f>IF(I16="Muy Baja",20%,IF(I16="Baja",40%,IF(I16="Media",60%,IF(I16="Alta",80%,IF(I16="Muy Alta",100%,"Error en datos")))))</f>
        <v>0.4</v>
      </c>
      <c r="K16" s="86" t="s">
        <v>96</v>
      </c>
      <c r="L16" s="87">
        <f>IF(K16="Leve",20%,IF(K16="Menor",40%,IF(K16="Moderado",60%,IF(K16="Mayor",80%,100%))))</f>
        <v>1</v>
      </c>
      <c r="M16" s="88" t="str">
        <f>IF(AND(J16&lt;=20%,L16&lt;=20%),"Bajo", IF(AND(J16&lt;=40%,L16&lt;=20%),"Bajo", IF(AND(J16&lt;=60%,L16&lt;=20%),"Moderado", IF(AND(J16&lt;=80%,L16&lt;=20%),"Moderado", IF(AND(J16&lt;=100%,L16&lt;=20%),"Alto", IF(AND(J16&lt;=20%,L16&lt;=40%),"Bajo", IF(AND(J16&lt;=40%,L16&lt;=40%),"Moderado", IF(AND(J16&lt;=60%,L16&lt;=40%),"Moderado", IF(AND(J16&lt;=80%,L16&lt;=40%),"Moderado", IF(AND(J16&lt;=100%,L16&lt;=40%),"Alto", IF(AND(J16&lt;=20%,L16&lt;=60%),"Moderado", IF(AND(J16&lt;=40%,L16&lt;=60%),"Moderado", IF(AND(J16&lt;=60%,L16&lt;=60%),"Moderado", IF(AND(J16&lt;=80%,L16&lt;=60%),"Alto", IF(AND(J16&lt;=100%,L16&lt;=60%),"Alto", IF(AND(J16&lt;=20%,L16&lt;=80%),"Alto", IF(AND(J16&lt;=40%,L16&lt;=80%),"Alto", IF(AND(J16&lt;=60%,L16&lt;=80%),"Alto", IF(AND(J16&lt;=80%,L16&lt;=80%),"Alto", IF(AND(J16&lt;=100%,L16&lt;=80%),"Alto", IF(AND(J16&lt;=20%,L16&lt;=100%),"Extremo", IF(AND(J16&lt;=40%,L16&lt;=100%),"Extremo", IF(AND(J16&lt;=60%,L16&lt;=100%),"Extremo", IF(AND(J16&lt;=80%,L16&lt;=100%),"Extremo", IF(AND(J16&lt;=100%,L16&lt;=100%),"Extremo","")))))))))))))))))))))))))</f>
        <v>Extremo</v>
      </c>
      <c r="N16" s="4" t="s">
        <v>56</v>
      </c>
      <c r="O16" s="6" t="s">
        <v>309</v>
      </c>
      <c r="P16" s="4" t="s">
        <v>58</v>
      </c>
      <c r="Q16" s="4" t="s">
        <v>59</v>
      </c>
      <c r="R16" s="5">
        <f t="shared" si="0"/>
        <v>0.4</v>
      </c>
      <c r="S16" s="4" t="s">
        <v>60</v>
      </c>
      <c r="T16" s="4" t="s">
        <v>61</v>
      </c>
      <c r="U16" s="4" t="s">
        <v>62</v>
      </c>
      <c r="V16" s="85" t="str">
        <f>E16</f>
        <v>Probabilidad de afectación reputacional y económica debido al aumento de los valores del presupuesto del contrato, superiores a los valores del mercado, sin justificación técnica</v>
      </c>
      <c r="W16" s="4" t="s">
        <v>18</v>
      </c>
      <c r="X16" s="5">
        <f>+J16</f>
        <v>0.4</v>
      </c>
      <c r="Y16" s="4" t="str">
        <f t="shared" si="1"/>
        <v xml:space="preserve">Control No.1
</v>
      </c>
      <c r="Z16" s="5">
        <f t="shared" si="2"/>
        <v>0.4</v>
      </c>
      <c r="AA16" s="5">
        <f t="shared" si="3"/>
        <v>0.16000000000000003</v>
      </c>
      <c r="AB16" s="89">
        <f>+X16-AA16</f>
        <v>0.24</v>
      </c>
      <c r="AC16" s="90">
        <f>+IF(P17="Correctivo",X17-AA17,L16)</f>
        <v>1</v>
      </c>
      <c r="AD16" s="87">
        <f>+AB16</f>
        <v>0.24</v>
      </c>
      <c r="AE16" s="87">
        <f>IF(P17="Correctivo",X17-AA17,L16)</f>
        <v>1</v>
      </c>
      <c r="AF16" s="88" t="str">
        <f>IF(AND(AD16&lt;=20%,AE16&lt;=20%),"Bajo", IF(AND(AD16&lt;=40%,AE16&lt;=20%),"Bajo", IF(AND(AD16&lt;=60%,AE16&lt;=20%),"Moderado", IF(AND(AD16&lt;=80%,AE16&lt;=20%),"Moderado", IF(AND(AD16&lt;=100%,AE16&lt;=20%),"Alto", IF(AND(AD16&lt;=20%,AE16&lt;=40%),"Bajo", IF(AND(AD16&lt;=40%,AE16&lt;=40%),"Moderado", IF(AND(AD16&lt;=60%,AE16&lt;=40%),"Moderado", IF(AND(AD16&lt;=80%,AE16&lt;=40%),"Moderado", IF(AND(AD16&lt;=100%,AE16&lt;=40%),"Alto", IF(AND(AD16&lt;=20%,AE16&lt;=60%),"Moderado", IF(AND(AD16&lt;=40%,AE16&lt;=60%),"Moderado", IF(AND(AD16&lt;=60%,AE16&lt;=60%),"Moderado", IF(AND(AD16&lt;=80%,AE16&lt;=60%),"Alto", IF(AND(AD16&lt;=100%,AE16&lt;=60%),"Alto", IF(AND(AD16&lt;=20%,AE16&lt;=80%),"Alto", IF(AND(AD16&lt;=40%,AE16&lt;=80%),"Alto", IF(AND(AD16&lt;=60%,AE16&lt;=80%),"Alto", IF(AND(AD16&lt;=80%,AE16&lt;=80%),"Alto", IF(AND(AD16&lt;=100%,AE16&lt;=80%),"Alto", IF(AND(AD16&lt;=20%,AE16&lt;=100%),"Extremo", IF(AND(AD16&lt;=40%,AE16&lt;=100%),"Extremo", IF(AND(AD16&lt;=60%,AE16&lt;=100%),"Extremo", IF(AND(AD16&lt;=80%,AE16&lt;=100%),"Extremo", IF(AND(AD16&lt;=100%,AE16&lt;=100%),"Extremo","")))))))))))))))))))))))))</f>
        <v>Extremo</v>
      </c>
      <c r="AG16" s="91" t="str">
        <f>+IF(AF16="Bajo","Asumir el riesgo, Reducir el riesgo",IF(AF16="Moderado","Asumir el riesgo, Reducir el riesgo",IF(AF16="Alto","Evitar, compartir o transferir","Eliminar o reducir el riesgo")))</f>
        <v>Eliminar o reducir el riesgo</v>
      </c>
      <c r="AH16" s="86" t="s">
        <v>310</v>
      </c>
      <c r="AI16" s="86" t="s">
        <v>311</v>
      </c>
      <c r="AJ16" s="92">
        <v>46082</v>
      </c>
      <c r="AK16" s="92"/>
      <c r="AL16" s="86" t="s">
        <v>297</v>
      </c>
      <c r="AM16" s="86"/>
    </row>
    <row r="17" spans="1:39" ht="42.75" x14ac:dyDescent="0.25">
      <c r="A17" s="83"/>
      <c r="B17" s="83"/>
      <c r="C17" s="83"/>
      <c r="D17" s="83"/>
      <c r="E17" s="83"/>
      <c r="F17" s="83"/>
      <c r="G17" s="83"/>
      <c r="H17" s="83"/>
      <c r="I17" s="83"/>
      <c r="J17" s="83"/>
      <c r="K17" s="83"/>
      <c r="L17" s="83"/>
      <c r="M17" s="88"/>
      <c r="N17" s="4" t="s">
        <v>66</v>
      </c>
      <c r="O17" s="6" t="s">
        <v>312</v>
      </c>
      <c r="P17" s="4" t="s">
        <v>58</v>
      </c>
      <c r="Q17" s="4" t="s">
        <v>59</v>
      </c>
      <c r="R17" s="5">
        <f t="shared" si="0"/>
        <v>0.4</v>
      </c>
      <c r="S17" s="4" t="s">
        <v>60</v>
      </c>
      <c r="T17" s="4" t="s">
        <v>61</v>
      </c>
      <c r="U17" s="4" t="s">
        <v>62</v>
      </c>
      <c r="V17" s="85"/>
      <c r="W17" s="4" t="s">
        <v>20</v>
      </c>
      <c r="X17" s="5">
        <f>+L16</f>
        <v>1</v>
      </c>
      <c r="Y17" s="4" t="str">
        <f t="shared" si="1"/>
        <v xml:space="preserve">Control No.2
</v>
      </c>
      <c r="Z17" s="5">
        <f t="shared" si="2"/>
        <v>0.4</v>
      </c>
      <c r="AA17" s="5">
        <f t="shared" si="3"/>
        <v>0.4</v>
      </c>
      <c r="AB17" s="89"/>
      <c r="AC17" s="89"/>
      <c r="AD17" s="89"/>
      <c r="AE17" s="89"/>
      <c r="AF17" s="88"/>
      <c r="AG17" s="91"/>
      <c r="AH17" s="91"/>
      <c r="AI17" s="91"/>
      <c r="AJ17" s="91"/>
      <c r="AK17" s="91"/>
      <c r="AL17" s="91"/>
      <c r="AM17" s="91"/>
    </row>
    <row r="18" spans="1:39" ht="14.25" customHeight="1" x14ac:dyDescent="0.25">
      <c r="A18" s="7" t="s">
        <v>102</v>
      </c>
      <c r="B18" s="8"/>
      <c r="C18" s="97" t="s">
        <v>103</v>
      </c>
      <c r="D18" s="97"/>
      <c r="E18" s="8"/>
      <c r="F18" s="8"/>
      <c r="G18" s="8"/>
      <c r="H18" s="8"/>
      <c r="I18" s="8"/>
      <c r="J18" s="8"/>
      <c r="K18" s="8"/>
      <c r="L18" s="8"/>
      <c r="M18" s="88"/>
      <c r="N18" s="8"/>
      <c r="O18" s="8"/>
      <c r="P18" s="8"/>
      <c r="Q18" s="8"/>
      <c r="R18" s="8"/>
      <c r="S18" s="8"/>
      <c r="T18" s="8"/>
      <c r="U18" s="8"/>
      <c r="V18" s="8"/>
      <c r="W18" s="8"/>
      <c r="X18" s="8"/>
      <c r="Y18" s="8"/>
      <c r="Z18" s="8"/>
      <c r="AA18" s="8"/>
      <c r="AB18" s="8"/>
      <c r="AC18" s="8"/>
      <c r="AD18" s="8"/>
      <c r="AE18" s="8"/>
      <c r="AF18" s="88"/>
      <c r="AG18" s="8"/>
      <c r="AH18" s="8"/>
      <c r="AI18" s="8"/>
      <c r="AJ18" s="8"/>
      <c r="AK18" s="8"/>
      <c r="AL18" s="8"/>
      <c r="AM18" s="8"/>
    </row>
    <row r="19" spans="1:39" ht="14.25" customHeight="1" x14ac:dyDescent="0.25">
      <c r="A19" s="7" t="s">
        <v>104</v>
      </c>
      <c r="B19" s="8"/>
      <c r="C19" s="97" t="s">
        <v>105</v>
      </c>
      <c r="D19" s="97"/>
      <c r="E19" s="8"/>
      <c r="F19" s="8"/>
      <c r="G19" s="8"/>
      <c r="H19" s="8"/>
      <c r="I19" s="8"/>
      <c r="J19" s="8"/>
      <c r="K19" s="8"/>
      <c r="L19" s="8"/>
      <c r="M19" s="88"/>
      <c r="N19" s="8"/>
      <c r="O19" s="8"/>
      <c r="P19" s="8"/>
      <c r="Q19" s="8"/>
      <c r="R19" s="8"/>
      <c r="S19" s="8"/>
      <c r="T19" s="8"/>
      <c r="U19" s="8"/>
      <c r="V19" s="8"/>
      <c r="W19" s="8"/>
      <c r="X19" s="8"/>
      <c r="Y19" s="8"/>
      <c r="Z19" s="8"/>
      <c r="AA19" s="8"/>
      <c r="AB19" s="8"/>
      <c r="AC19" s="8"/>
      <c r="AD19" s="8"/>
      <c r="AE19" s="8"/>
      <c r="AF19" s="88"/>
      <c r="AG19" s="8"/>
      <c r="AH19" s="8"/>
      <c r="AI19" s="8"/>
      <c r="AJ19" s="8"/>
      <c r="AK19" s="8"/>
      <c r="AL19" s="8"/>
      <c r="AM19" s="8"/>
    </row>
    <row r="20" spans="1:39" ht="14.25" customHeight="1" x14ac:dyDescent="0.25">
      <c r="A20" s="7" t="s">
        <v>106</v>
      </c>
      <c r="B20" s="8"/>
      <c r="C20" s="96">
        <v>46042</v>
      </c>
      <c r="D20" s="96"/>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ht="14.25" customHeight="1" x14ac:dyDescent="0.25">
      <c r="A21" s="8" t="s">
        <v>107</v>
      </c>
      <c r="B21" s="12"/>
      <c r="C21" s="9" t="s">
        <v>320</v>
      </c>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ht="14.25" customHeight="1" x14ac:dyDescent="0.25">
      <c r="A22" s="8"/>
      <c r="B22" s="13"/>
      <c r="C22" s="9"/>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ht="14.25"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ht="14.25"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ht="14.25"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ht="14.2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ht="14.2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ht="14.2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ht="14.25" customHeight="1"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ht="14.25" customHeight="1"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ht="14.25" customHeight="1"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ht="14.25" customHeight="1"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ht="14.25" customHeight="1"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ht="14.25" customHeight="1"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ht="14.25"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ht="14.25" customHeight="1"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ht="14.25" customHeight="1"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ht="14.25" customHeight="1"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ht="14.25" customHeight="1"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ht="14.2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ht="14.25" customHeight="1"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ht="14.25" customHeight="1"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ht="14.25" customHeight="1"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ht="14.2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ht="14.25" customHeight="1"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ht="14.2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ht="14.25" customHeight="1"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ht="14.25" customHeight="1"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ht="14.25" customHeight="1"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ht="14.2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ht="14.25" customHeight="1"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ht="14.25" customHeight="1"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ht="14.2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ht="14.2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ht="14.25" customHeight="1"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ht="14.25" customHeight="1"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ht="14.25" customHeight="1"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ht="14.25" customHeight="1"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ht="14.25" customHeight="1" x14ac:dyDescent="0.25">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ht="14.25" customHeight="1"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ht="14.25" customHeight="1" x14ac:dyDescent="0.25">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ht="14.25" customHeight="1" x14ac:dyDescent="0.25">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ht="14.25" customHeight="1" x14ac:dyDescent="0.2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ht="14.25" customHeight="1" x14ac:dyDescent="0.25">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ht="14.25" customHeight="1" x14ac:dyDescent="0.2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ht="14.25" customHeight="1" x14ac:dyDescent="0.25">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ht="14.25" customHeight="1" x14ac:dyDescent="0.25">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ht="14.25" customHeight="1" x14ac:dyDescent="0.25">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ht="14.25" customHeight="1" x14ac:dyDescent="0.25">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ht="14.25" customHeight="1" x14ac:dyDescent="0.25">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ht="14.25" customHeight="1" x14ac:dyDescent="0.25">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ht="14.25" customHeight="1" x14ac:dyDescent="0.25">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ht="14.25" customHeight="1" x14ac:dyDescent="0.25">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ht="14.25" customHeight="1" x14ac:dyDescent="0.2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ht="14.25" customHeight="1" x14ac:dyDescent="0.2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ht="14.25" customHeight="1"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ht="14.25" customHeight="1"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ht="14.25" customHeight="1"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ht="14.25" customHeight="1" x14ac:dyDescent="0.2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ht="14.25" customHeight="1" x14ac:dyDescent="0.2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ht="14.25" customHeight="1" x14ac:dyDescent="0.2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ht="14.25" customHeight="1"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ht="14.25" customHeight="1"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ht="14.25" customHeight="1"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ht="14.25" customHeight="1"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ht="14.25" customHeight="1"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ht="14.25" customHeight="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ht="14.25" customHeight="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ht="14.25" customHeight="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ht="14.25" customHeight="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ht="14.25" customHeight="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ht="14.25" customHeight="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ht="14.25" customHeight="1" x14ac:dyDescent="0.2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ht="14.25" customHeight="1" x14ac:dyDescent="0.25">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ht="14.25" customHeight="1" x14ac:dyDescent="0.25">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ht="14.25" customHeight="1" x14ac:dyDescent="0.25">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ht="14.25" customHeight="1" x14ac:dyDescent="0.25">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ht="14.25" customHeight="1" x14ac:dyDescent="0.25">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ht="14.25" customHeight="1" x14ac:dyDescent="0.25">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ht="14.25" customHeight="1" x14ac:dyDescent="0.2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ht="14.25" customHeight="1" x14ac:dyDescent="0.2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ht="14.25" customHeight="1" x14ac:dyDescent="0.2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ht="14.25" customHeight="1" x14ac:dyDescent="0.2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ht="14.25" customHeight="1" x14ac:dyDescent="0.2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ht="14.25" customHeight="1" x14ac:dyDescent="0.2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ht="14.25" customHeight="1" x14ac:dyDescent="0.2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ht="14.25" customHeight="1" x14ac:dyDescent="0.2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ht="14.25" customHeight="1" x14ac:dyDescent="0.2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ht="14.25" customHeight="1" x14ac:dyDescent="0.2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ht="14.25" customHeight="1" x14ac:dyDescent="0.2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ht="14.25" customHeight="1" x14ac:dyDescent="0.2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ht="14.25" customHeight="1" x14ac:dyDescent="0.2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ht="14.25" customHeight="1" x14ac:dyDescent="0.2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ht="14.25" customHeight="1"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ht="14.25" customHeight="1"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ht="14.25" customHeight="1"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ht="14.25" customHeight="1"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ht="14.25" customHeight="1"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ht="14.25" customHeight="1"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ht="14.25" customHeight="1"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ht="14.25" customHeight="1"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ht="14.25" customHeight="1"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ht="14.25" customHeight="1"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ht="14.25" customHeight="1"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ht="14.25" customHeight="1"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ht="14.25" customHeight="1"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ht="14.25" customHeight="1"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ht="14.25" customHeight="1"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ht="14.25" customHeight="1"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ht="14.25" customHeight="1"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ht="14.25" customHeight="1"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row>
    <row r="132" spans="1:39" ht="14.25" customHeight="1"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row>
    <row r="133" spans="1:39" ht="14.25" customHeight="1"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ht="14.25" customHeight="1"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ht="14.25" customHeight="1"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ht="14.25" customHeight="1"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ht="14.25" customHeight="1"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ht="14.25" customHeight="1"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ht="14.25" customHeight="1"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ht="14.25" customHeight="1"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ht="14.25" customHeight="1"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ht="14.25" customHeight="1"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ht="14.25" customHeight="1"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ht="14.25" customHeight="1"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ht="14.25" customHeight="1"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ht="14.25" customHeight="1"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ht="14.25" customHeight="1"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ht="14.25" customHeight="1"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ht="14.25" customHeight="1"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ht="14.25" customHeight="1"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ht="14.25" customHeight="1"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ht="14.25" customHeight="1"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ht="14.25" customHeight="1"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ht="14.25" customHeight="1"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ht="14.25" customHeight="1"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ht="14.25" customHeight="1"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ht="14.25" customHeight="1"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ht="14.25" customHeight="1"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ht="14.25" customHeight="1"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ht="14.25" customHeight="1"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ht="14.25" customHeight="1"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ht="14.25" customHeight="1"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ht="14.25" customHeight="1"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ht="14.25" customHeight="1"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ht="14.25" customHeight="1"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ht="14.25" customHeight="1"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ht="14.25" customHeight="1"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ht="14.25" customHeight="1"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ht="14.25" customHeight="1"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ht="14.25" customHeight="1"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ht="14.25" customHeight="1"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ht="14.25" customHeight="1"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ht="14.25" customHeight="1"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ht="14.25" customHeight="1"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ht="14.25" customHeight="1"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ht="14.25" customHeight="1"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ht="14.25" customHeight="1"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ht="14.25" customHeight="1"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ht="14.25" customHeight="1"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ht="14.25" customHeight="1"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ht="14.25" customHeight="1"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ht="14.25" customHeight="1"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ht="14.25" customHeight="1"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ht="14.25" customHeight="1"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ht="14.25" customHeight="1"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ht="14.25" customHeight="1"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ht="14.25" customHeight="1"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row>
    <row r="188" spans="1:39" ht="14.25" customHeight="1"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row>
    <row r="189" spans="1:39" ht="14.25" customHeight="1"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ht="14.25" customHeight="1"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ht="14.25" customHeight="1"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ht="14.25" customHeight="1"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ht="14.25" customHeight="1"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ht="14.25" customHeight="1"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ht="14.25" customHeight="1"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ht="14.25" customHeight="1"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ht="14.25" customHeight="1"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ht="14.25" customHeight="1"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ht="14.25" customHeight="1"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ht="14.25" customHeight="1"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ht="14.25" customHeight="1"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ht="14.25" customHeight="1"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ht="14.25" customHeight="1"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ht="14.25" customHeight="1"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ht="14.25" customHeight="1"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ht="14.25" customHeight="1"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ht="14.25" customHeight="1"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ht="14.25" customHeight="1"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ht="14.25" customHeight="1"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ht="14.25" customHeight="1"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ht="14.25" customHeight="1"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ht="14.25" customHeight="1"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ht="14.25" customHeight="1"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ht="14.25" customHeight="1"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ht="14.25" customHeight="1"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ht="14.25" customHeight="1"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ht="14.25" customHeight="1"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ht="14.25" customHeight="1"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ht="14.25" customHeight="1"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ht="14.25" customHeight="1"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ht="14.25" customHeight="1"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ht="14.25" customHeight="1"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ht="14.25" customHeight="1"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ht="14.25" customHeight="1"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ht="14.25" customHeight="1"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ht="14.25" customHeight="1"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ht="14.25" customHeight="1"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ht="14.25" customHeight="1"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ht="14.25" customHeight="1"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ht="14.25" customHeight="1"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row>
    <row r="231" spans="1:39" ht="14.25" customHeight="1"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ht="14.25" customHeight="1"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ht="14.25" customHeight="1"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ht="14.25" customHeight="1"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ht="14.25" customHeight="1"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ht="14.25" customHeight="1"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ht="14.25" customHeight="1"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ht="14.25" customHeight="1"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ht="14.25" customHeight="1"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ht="14.25" customHeight="1"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ht="14.25" customHeight="1"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ht="14.25" customHeight="1"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ht="14.25" customHeight="1"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ht="14.25" customHeight="1"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ht="14.25" customHeight="1"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ht="14.25" customHeight="1"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ht="14.25" customHeight="1"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ht="14.25" customHeight="1"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ht="14.25" customHeight="1"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ht="14.25" customHeight="1"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ht="14.25" customHeight="1"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ht="14.25" customHeight="1"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ht="14.25" customHeight="1"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ht="14.25" customHeight="1"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ht="14.25" customHeight="1"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ht="14.25" customHeight="1"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ht="14.25" customHeight="1"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ht="14.25" customHeight="1"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ht="14.25" customHeight="1"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ht="14.25" customHeight="1"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ht="14.25" customHeight="1"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ht="14.25" customHeight="1"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ht="14.25" customHeight="1"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ht="14.25" customHeight="1"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ht="14.25" customHeight="1"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ht="14.25" customHeight="1"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ht="14.25" customHeight="1"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ht="14.25" customHeight="1"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ht="14.25" customHeight="1"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ht="14.25" customHeight="1"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ht="14.25" customHeight="1"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ht="14.25" customHeight="1"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ht="14.25" customHeight="1"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ht="14.25" customHeight="1"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ht="14.25" customHeight="1"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ht="14.25" customHeight="1"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ht="14.25" customHeight="1"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ht="14.25" customHeight="1"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ht="14.25" customHeight="1"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ht="14.25" customHeight="1"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ht="14.25" customHeight="1"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ht="14.25" customHeight="1"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ht="14.25" customHeight="1"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ht="14.25" customHeight="1"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ht="14.25" customHeight="1"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ht="14.25" customHeight="1"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ht="14.25" customHeight="1"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ht="14.25" customHeight="1"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ht="14.25" customHeight="1"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ht="14.25" customHeight="1"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ht="14.25" customHeight="1"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ht="14.25" customHeight="1"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ht="14.25" customHeight="1"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ht="14.25" customHeight="1"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ht="14.25" customHeight="1"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ht="14.25" customHeight="1"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ht="14.25" customHeight="1"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ht="14.25" customHeight="1"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ht="14.25" customHeight="1"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ht="14.25" customHeight="1"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ht="14.25" customHeight="1"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ht="14.25" customHeight="1"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ht="14.25" customHeight="1"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ht="14.25" customHeight="1"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ht="14.25" customHeight="1"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ht="14.25" customHeight="1"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ht="14.25" customHeight="1"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ht="14.25" customHeight="1"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ht="14.25" customHeight="1"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ht="14.25" customHeight="1"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ht="14.25" customHeight="1"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ht="14.25" customHeight="1"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ht="14.25" customHeight="1"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ht="14.25" customHeight="1"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ht="14.25" customHeight="1"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ht="14.25" customHeight="1"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ht="14.25" customHeight="1"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ht="14.25" customHeight="1"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ht="14.25" customHeight="1"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ht="14.25" customHeight="1"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ht="14.25" customHeight="1"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ht="14.25" customHeight="1"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ht="14.25" customHeight="1"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ht="14.25" customHeight="1"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ht="14.25" customHeight="1"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ht="14.25" customHeight="1"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ht="14.25" customHeight="1"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ht="14.25" customHeight="1"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ht="14.25" customHeight="1"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ht="14.25" customHeight="1"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ht="14.25" customHeight="1"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ht="14.25" customHeight="1"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ht="14.25" customHeight="1"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ht="14.25" customHeight="1"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ht="14.25" customHeight="1"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ht="14.25" customHeight="1"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ht="14.25" customHeight="1"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ht="14.25" customHeight="1"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ht="14.25" customHeight="1"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ht="14.25" customHeight="1"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ht="14.25" customHeight="1"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ht="14.25" customHeight="1"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ht="14.25" customHeight="1"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ht="14.25" customHeight="1"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ht="14.25" customHeight="1"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ht="14.25" customHeight="1"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ht="14.25" customHeight="1"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ht="14.25" customHeight="1"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ht="14.25" customHeight="1"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ht="14.25" customHeight="1"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ht="14.25" customHeight="1"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ht="14.25" customHeight="1"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ht="14.25" customHeight="1"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ht="14.25" customHeight="1"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ht="14.25" customHeight="1"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ht="14.25" customHeight="1"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ht="14.25" customHeight="1"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ht="14.25" customHeight="1"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ht="14.25" customHeight="1"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ht="14.25" customHeight="1"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ht="14.25" customHeight="1"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ht="14.25" customHeight="1"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ht="14.25" customHeight="1"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ht="14.25" customHeight="1"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ht="14.25" customHeight="1"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ht="14.25" customHeight="1"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ht="14.25" customHeight="1"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ht="14.25" customHeight="1"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ht="14.25" customHeight="1"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ht="14.25" customHeight="1"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ht="14.25" customHeight="1"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ht="14.25" customHeight="1"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ht="14.25" customHeight="1"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ht="14.25" customHeight="1"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ht="14.25" customHeight="1"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ht="14.25" customHeight="1"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ht="14.25" customHeight="1"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ht="14.25" customHeight="1"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ht="14.25" customHeight="1"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ht="14.25" customHeight="1"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ht="14.25" customHeight="1"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ht="14.25" customHeight="1"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ht="14.25" customHeight="1"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ht="14.25" customHeight="1"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ht="14.25" customHeight="1"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ht="14.25" customHeight="1"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ht="14.25" customHeight="1"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ht="14.25" customHeight="1"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ht="14.25" customHeight="1"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ht="14.25" customHeight="1"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ht="14.25" customHeight="1"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ht="14.25" customHeight="1"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ht="14.25" customHeight="1"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ht="14.25" customHeight="1"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ht="14.25" customHeight="1"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ht="14.25" customHeight="1"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ht="14.25" customHeight="1"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ht="14.25" customHeight="1"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ht="14.25" customHeight="1"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ht="14.25" customHeight="1"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row>
    <row r="401" spans="1:39" ht="14.25" customHeight="1"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ht="14.25" customHeight="1"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ht="14.25" customHeight="1"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ht="14.25" customHeight="1"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ht="14.25" customHeight="1"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ht="14.25" customHeight="1"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ht="14.25" customHeight="1"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ht="14.25" customHeight="1"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ht="14.25" customHeight="1"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ht="14.25" customHeight="1"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ht="14.25" customHeight="1"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ht="14.25" customHeight="1"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ht="14.25" customHeight="1"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ht="14.25" customHeight="1"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ht="14.25" customHeight="1"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ht="14.25" customHeight="1"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ht="14.25" customHeight="1"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ht="14.25" customHeight="1"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ht="14.25" customHeight="1"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ht="14.25" customHeight="1"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ht="14.25" customHeight="1"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ht="14.25" customHeight="1"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ht="14.25" customHeight="1"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ht="14.25" customHeight="1"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ht="14.25" customHeight="1"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row>
    <row r="426" spans="1:39" ht="14.25" customHeight="1"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ht="14.25" customHeight="1"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ht="14.25" customHeight="1"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ht="14.25" customHeight="1"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ht="14.25" customHeight="1"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ht="14.25" customHeight="1"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ht="14.25" customHeight="1"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ht="14.25" customHeight="1"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ht="14.25" customHeight="1"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ht="14.25" customHeight="1"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ht="14.25" customHeight="1"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ht="14.25" customHeight="1"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ht="14.25" customHeight="1"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ht="14.25" customHeight="1"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ht="14.25" customHeight="1"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ht="14.25" customHeight="1"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ht="14.25" customHeight="1"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ht="14.25" customHeight="1"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ht="14.25" customHeight="1"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ht="14.25" customHeight="1"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ht="14.25" customHeight="1"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ht="14.25" customHeight="1"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ht="14.25" customHeight="1"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ht="14.25" customHeight="1"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ht="14.25" customHeight="1"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ht="14.25" customHeight="1"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ht="14.25" customHeight="1"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ht="14.25" customHeight="1"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ht="14.25" customHeight="1"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ht="14.25" customHeight="1"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ht="14.25" customHeight="1"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ht="14.25" customHeight="1"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ht="14.25" customHeight="1"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ht="14.25" customHeight="1"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ht="14.25" customHeight="1"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ht="14.25" customHeight="1"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ht="14.25" customHeight="1"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ht="14.25" customHeight="1"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ht="14.25" customHeight="1"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ht="14.25" customHeight="1"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ht="14.25" customHeight="1"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ht="14.25" customHeight="1"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ht="14.25" customHeight="1"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ht="14.25" customHeight="1"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ht="14.25" customHeight="1"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ht="14.25" customHeight="1"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ht="14.25" customHeight="1"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ht="14.25" customHeight="1"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ht="14.25" customHeight="1"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ht="14.25" customHeight="1"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ht="14.25" customHeight="1"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ht="14.25" customHeight="1"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ht="14.25" customHeight="1"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ht="14.25" customHeight="1"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ht="14.25" customHeight="1"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ht="14.25" customHeight="1"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ht="14.25" customHeight="1"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ht="14.25" customHeight="1"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ht="14.25" customHeight="1"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ht="14.25" customHeight="1"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ht="14.25" customHeight="1"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ht="14.25" customHeight="1"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ht="14.25" customHeight="1"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ht="14.25" customHeight="1"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ht="14.25" customHeight="1"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ht="14.25" customHeight="1"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ht="14.25" customHeight="1"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ht="14.25" customHeight="1"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ht="14.25" customHeight="1"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ht="14.25" customHeight="1"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ht="14.25" customHeight="1"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ht="14.25" customHeight="1"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ht="14.25" customHeight="1"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ht="14.25" customHeight="1"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ht="14.25" customHeight="1"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ht="14.25" customHeight="1"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ht="14.25" customHeight="1"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ht="14.25" customHeight="1"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ht="14.25" customHeight="1"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ht="14.25" customHeight="1"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ht="14.25" customHeight="1"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ht="14.25" customHeight="1"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ht="14.25" customHeight="1"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ht="14.25" customHeight="1"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ht="14.25" customHeight="1"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ht="14.25" customHeight="1"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ht="14.25" customHeight="1"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ht="14.25" customHeight="1"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ht="14.25" customHeight="1"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ht="14.25" customHeight="1"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ht="14.25" customHeight="1"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ht="14.25" customHeight="1"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ht="14.25" customHeight="1"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ht="14.25" customHeight="1"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ht="14.25" customHeight="1"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ht="14.25" customHeight="1"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ht="14.25" customHeight="1"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ht="14.25" customHeight="1"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ht="14.25" customHeight="1"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ht="14.25" customHeight="1"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ht="14.25" customHeight="1"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ht="14.25" customHeight="1"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ht="14.25" customHeight="1"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ht="14.25" customHeight="1"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ht="14.25" customHeight="1"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ht="14.25" customHeight="1"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ht="14.25" customHeight="1"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ht="14.25" customHeight="1"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ht="14.25" customHeight="1"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ht="14.25" customHeight="1"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ht="14.25" customHeight="1"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ht="14.25" customHeight="1"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ht="14.25" customHeight="1"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ht="14.25" customHeight="1"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ht="14.25" customHeight="1"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ht="14.25" customHeight="1"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ht="14.25" customHeight="1"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ht="14.25" customHeight="1"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ht="14.25" customHeight="1"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ht="14.25" customHeight="1"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ht="14.25" customHeight="1"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ht="14.25" customHeight="1"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ht="14.25" customHeight="1"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ht="14.25" customHeight="1"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ht="14.25" customHeight="1"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ht="14.25" customHeight="1"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ht="14.25" customHeight="1"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ht="14.25" customHeight="1"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ht="14.25" customHeight="1"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ht="14.25" customHeight="1"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ht="14.25" customHeight="1"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ht="14.25" customHeight="1"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ht="14.25" customHeight="1"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ht="14.25" customHeight="1"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ht="14.25" customHeight="1"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ht="14.25" customHeight="1"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ht="14.25" customHeight="1"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ht="14.25" customHeight="1"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ht="14.25" customHeight="1"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ht="14.25" customHeight="1"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ht="14.25" customHeight="1"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ht="14.25" customHeight="1"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ht="14.25" customHeight="1"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ht="14.25" customHeight="1"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ht="14.25" customHeight="1"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ht="14.25" customHeight="1"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ht="14.25" customHeight="1"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ht="14.25" customHeight="1"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ht="14.25" customHeight="1"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ht="14.25" customHeight="1"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ht="14.25" customHeight="1"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ht="14.25" customHeight="1"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ht="14.25" customHeight="1"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ht="14.25" customHeight="1"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ht="14.25" customHeight="1"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ht="14.25" customHeight="1"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ht="14.25" customHeight="1"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ht="14.25" customHeight="1"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ht="14.25" customHeight="1"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ht="14.25" customHeight="1"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ht="14.25" customHeight="1"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ht="14.25" customHeight="1"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ht="14.25" customHeight="1"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ht="14.25" customHeight="1"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ht="14.25" customHeight="1"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ht="14.25" customHeight="1"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ht="14.25" customHeight="1"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ht="14.25" customHeight="1"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ht="14.25" customHeight="1"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ht="14.25" customHeight="1"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ht="14.25" customHeight="1"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ht="14.25" customHeight="1"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ht="14.25" customHeight="1"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ht="14.25" customHeight="1"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ht="14.25" customHeight="1"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ht="14.25" customHeight="1"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ht="14.25" customHeight="1"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ht="14.25" customHeight="1"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ht="14.25" customHeight="1"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ht="14.25" customHeight="1"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ht="14.25" customHeight="1"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ht="14.25" customHeight="1"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ht="14.25" customHeight="1"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ht="14.25" customHeight="1"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ht="14.25" customHeight="1"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ht="14.25" customHeight="1"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ht="14.25" customHeight="1"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ht="14.25" customHeight="1"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ht="14.25" customHeight="1"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ht="14.25" customHeight="1"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ht="14.25" customHeight="1"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ht="14.25" customHeight="1"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ht="14.25" customHeight="1"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ht="14.25" customHeight="1"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ht="14.25" customHeight="1"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ht="14.25" customHeight="1"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ht="14.25" customHeight="1"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ht="14.25" customHeight="1"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ht="14.25" customHeight="1"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ht="14.25" customHeight="1"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ht="14.25" customHeight="1"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ht="14.25" customHeight="1"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ht="14.25" customHeight="1"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ht="14.25" customHeight="1"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ht="14.25" customHeight="1"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ht="14.25" customHeight="1"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ht="14.25" customHeight="1"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ht="14.25" customHeight="1"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ht="14.25" customHeight="1"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ht="14.25" customHeight="1"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ht="14.25" customHeight="1"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ht="14.25" customHeight="1"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ht="14.25" customHeight="1"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ht="14.25" customHeight="1"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ht="14.25" customHeight="1"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ht="14.25" customHeight="1"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ht="14.25" customHeight="1"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ht="14.25" customHeight="1"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ht="14.25" customHeight="1"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ht="14.25" customHeight="1"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ht="14.25" customHeight="1"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ht="14.25" customHeight="1"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ht="14.25" customHeight="1"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ht="14.25" customHeight="1"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ht="14.25" customHeight="1"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ht="14.25" customHeight="1"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ht="14.25" customHeight="1"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ht="14.25" customHeight="1"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ht="14.25" customHeight="1"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ht="14.25" customHeight="1"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ht="14.25" customHeight="1"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ht="14.25" customHeight="1"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ht="14.25" customHeight="1"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ht="14.25" customHeight="1"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ht="14.25" customHeight="1"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ht="14.25" customHeight="1"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ht="14.25" customHeight="1"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ht="14.25" customHeight="1"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ht="14.25" customHeight="1"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ht="14.25" customHeight="1"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ht="14.25" customHeight="1"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ht="14.25" customHeight="1"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ht="14.25" customHeight="1"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ht="14.25" customHeight="1"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ht="14.25" customHeight="1"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ht="14.25" customHeight="1"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ht="14.25" customHeight="1"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ht="14.25" customHeight="1"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ht="14.25" customHeight="1"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ht="14.25" customHeight="1"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ht="14.25" customHeight="1"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ht="14.25" customHeight="1"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ht="14.25" customHeight="1"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ht="14.25" customHeight="1"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ht="14.25" customHeight="1"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ht="14.25" customHeight="1"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ht="14.25" customHeight="1"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ht="14.25" customHeight="1"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ht="14.25" customHeight="1"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ht="14.25" customHeight="1"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ht="14.25" customHeight="1"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ht="14.25" customHeight="1"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ht="14.25" customHeight="1"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ht="14.25" customHeight="1"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ht="14.25" customHeight="1"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ht="14.25" customHeight="1"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ht="14.25" customHeight="1"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ht="14.25" customHeight="1"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ht="14.25" customHeight="1"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ht="14.25" customHeight="1"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ht="14.25" customHeight="1"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ht="14.25" customHeight="1"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ht="14.25" customHeight="1"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ht="14.25" customHeight="1"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ht="14.25" customHeight="1"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ht="14.25" customHeight="1"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ht="14.25" customHeight="1"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ht="14.25" customHeight="1"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ht="14.25" customHeight="1"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ht="14.25" customHeight="1"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ht="14.25" customHeight="1"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ht="14.25" customHeight="1"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ht="14.25" customHeight="1"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ht="14.25" customHeight="1"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ht="14.25" customHeight="1"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ht="14.25" customHeight="1"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ht="14.25" customHeight="1"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ht="14.25" customHeight="1"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ht="14.25" customHeight="1"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ht="14.25" customHeight="1"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ht="14.25" customHeight="1"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ht="14.25" customHeight="1"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ht="14.25" customHeight="1"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ht="14.25" customHeight="1"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ht="14.25" customHeight="1"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ht="14.25" customHeight="1"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ht="14.25" customHeight="1"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ht="14.25" customHeight="1"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ht="14.25" customHeight="1"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ht="14.25" customHeight="1"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ht="14.25" customHeight="1"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ht="14.25" customHeight="1"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ht="14.25" customHeight="1"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ht="14.25" customHeight="1"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ht="14.25" customHeight="1"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ht="14.25" customHeight="1"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ht="14.25" customHeight="1"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ht="14.25" customHeight="1"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ht="14.25" customHeight="1"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ht="14.25" customHeight="1"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ht="14.25" customHeight="1"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ht="14.25" customHeight="1"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ht="14.25" customHeight="1"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ht="14.25" customHeight="1"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ht="14.25" customHeight="1"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ht="14.25" customHeight="1"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ht="14.25" customHeight="1"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ht="14.25" customHeight="1"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ht="14.25" customHeight="1"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ht="14.25" customHeight="1"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ht="14.25" customHeight="1"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ht="14.25" customHeight="1"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ht="14.25" customHeight="1"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ht="14.25" customHeight="1"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ht="14.25" customHeight="1"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ht="14.25" customHeight="1"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ht="14.25" customHeight="1"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ht="14.25" customHeight="1"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ht="14.25" customHeight="1"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ht="14.25" customHeight="1"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ht="14.25" customHeight="1"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ht="14.25" customHeight="1"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ht="14.25" customHeight="1"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ht="14.25" customHeight="1"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ht="14.25" customHeight="1"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ht="14.25" customHeight="1"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ht="14.25" customHeight="1"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ht="14.25" customHeight="1"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ht="14.25" customHeight="1"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ht="14.25" customHeight="1"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ht="14.25" customHeight="1"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ht="14.25" customHeight="1"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ht="14.25" customHeight="1"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ht="14.25" customHeight="1"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ht="14.25" customHeight="1"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ht="14.25" customHeight="1"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ht="14.25" customHeight="1"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ht="14.25" customHeight="1"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ht="14.25" customHeight="1"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ht="14.25" customHeight="1"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ht="14.25" customHeight="1"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ht="14.25" customHeight="1"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ht="14.25" customHeight="1"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ht="14.25" customHeight="1"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ht="14.25" customHeight="1"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ht="14.25" customHeight="1"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ht="14.25" customHeight="1"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ht="14.25" customHeight="1"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ht="14.25" customHeight="1"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ht="14.25" customHeight="1"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ht="14.25" customHeight="1"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ht="14.25" customHeight="1"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ht="14.25" customHeight="1"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ht="14.25" customHeight="1"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ht="14.25" customHeight="1"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ht="14.25" customHeight="1"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ht="14.25" customHeight="1"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ht="14.25" customHeight="1"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ht="14.25" customHeight="1"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ht="14.25" customHeight="1"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ht="14.25" customHeight="1"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ht="14.25" customHeight="1"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ht="14.25" customHeight="1"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ht="14.25" customHeight="1"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ht="14.25" customHeight="1"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ht="14.25" customHeight="1"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ht="14.25" customHeight="1"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ht="14.25" customHeight="1"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ht="14.25" customHeight="1"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ht="14.25" customHeight="1"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ht="14.25" customHeight="1"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ht="14.25" customHeight="1"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ht="14.25" customHeight="1"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ht="14.25" customHeight="1"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ht="14.25" customHeight="1"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ht="14.25" customHeight="1"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ht="14.25" customHeight="1"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ht="14.25" customHeight="1"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ht="14.25" customHeight="1"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ht="14.25" customHeight="1"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ht="14.25" customHeight="1"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ht="14.25" customHeight="1"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ht="14.25" customHeight="1"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ht="14.25" customHeight="1"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ht="14.25" customHeight="1"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ht="14.25" customHeight="1"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ht="14.25" customHeight="1"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ht="14.25" customHeight="1"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ht="14.25" customHeight="1"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ht="14.25" customHeight="1"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ht="14.25" customHeight="1"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ht="14.25" customHeight="1"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ht="14.25" customHeight="1"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ht="14.25" customHeight="1"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ht="14.25" customHeight="1"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ht="14.25" customHeight="1"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ht="14.25" customHeight="1"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ht="14.25" customHeight="1"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ht="14.25" customHeight="1"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ht="14.25" customHeight="1"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ht="14.25" customHeight="1"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ht="14.25" customHeight="1"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ht="14.25" customHeight="1"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ht="14.25" customHeight="1"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ht="14.25" customHeight="1"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ht="14.25" customHeight="1"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ht="14.25" customHeight="1"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ht="14.25" customHeight="1"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ht="14.25" customHeight="1"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ht="14.25" customHeight="1"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ht="14.25" customHeight="1"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ht="14.25" customHeight="1"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ht="14.25" customHeight="1"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ht="14.25" customHeight="1"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ht="14.25" customHeight="1"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ht="14.25" customHeight="1"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ht="14.25" customHeight="1"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ht="14.25" customHeight="1"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ht="14.25" customHeight="1"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ht="14.25" customHeight="1"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ht="14.25" customHeight="1"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ht="14.25" customHeight="1"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ht="14.25" customHeight="1"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ht="14.25" customHeight="1"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ht="14.25" customHeight="1"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ht="14.25" customHeight="1"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ht="14.25" customHeight="1"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ht="14.25" customHeight="1"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ht="14.25" customHeight="1"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ht="14.25" customHeight="1"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ht="14.25" customHeight="1"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ht="14.25" customHeight="1"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ht="14.25" customHeight="1"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ht="14.25" customHeight="1"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ht="14.25" customHeight="1"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ht="14.25" customHeight="1"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ht="14.25" customHeight="1"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ht="14.25" customHeight="1"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ht="14.25" customHeight="1"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ht="14.25" customHeight="1"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ht="14.25" customHeight="1"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ht="14.25" customHeight="1"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ht="14.25" customHeight="1"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ht="14.25" customHeight="1"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ht="14.25" customHeight="1"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ht="14.25" customHeight="1"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ht="14.25" customHeight="1"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ht="14.25" customHeight="1"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ht="14.25" customHeight="1"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ht="14.25" customHeight="1"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row>
    <row r="886" spans="1:39" ht="14.25" customHeight="1"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row>
    <row r="887" spans="1:39" ht="14.25" customHeight="1"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ht="14.25" customHeight="1"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ht="14.25" customHeight="1"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ht="14.25" customHeight="1"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ht="14.25" customHeight="1"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ht="14.25" customHeight="1"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ht="14.25" customHeight="1"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ht="14.25" customHeight="1"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ht="14.25" customHeight="1"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ht="14.25" customHeight="1"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ht="14.25" customHeight="1"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ht="14.25" customHeight="1"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ht="14.25" customHeight="1"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ht="14.25" customHeight="1"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ht="14.25" customHeight="1"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ht="14.25" customHeight="1"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ht="14.25" customHeight="1"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ht="14.25" customHeight="1"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ht="14.25" customHeight="1"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ht="14.25" customHeight="1"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ht="14.25" customHeight="1"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ht="14.25" customHeight="1"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ht="14.25" customHeight="1"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ht="14.25" customHeight="1"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ht="14.25" customHeight="1"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ht="14.25" customHeight="1"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ht="14.25" customHeight="1"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ht="14.25" customHeight="1"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ht="14.25" customHeight="1"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ht="14.25" customHeight="1"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ht="14.25" customHeight="1"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ht="14.25" customHeight="1"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ht="14.25" customHeight="1"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ht="14.25" customHeight="1"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ht="14.25" customHeight="1"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ht="14.25" customHeight="1"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ht="14.25" customHeight="1"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ht="14.25" customHeight="1"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ht="14.25" customHeight="1"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ht="14.25" customHeight="1"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ht="14.25" customHeight="1"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ht="14.25" customHeight="1"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ht="14.25" customHeight="1"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ht="14.25" customHeight="1"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ht="14.25" customHeight="1"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ht="14.25" customHeight="1"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ht="14.25" customHeight="1"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ht="14.25" customHeight="1"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ht="14.25" customHeight="1"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ht="14.25" customHeight="1"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ht="14.25" customHeight="1"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ht="14.25" customHeight="1"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ht="14.25" customHeight="1"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ht="14.25" customHeight="1"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ht="14.25" customHeight="1"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ht="14.25" customHeight="1"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ht="14.25" customHeight="1"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ht="14.25" customHeight="1"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ht="14.25" customHeight="1"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ht="14.25" customHeight="1"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ht="14.25" customHeight="1"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ht="14.25" customHeight="1"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ht="14.25" customHeight="1"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ht="14.25" customHeight="1"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ht="14.25" customHeight="1"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ht="14.25" customHeight="1"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ht="14.25" customHeight="1"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ht="14.25" customHeight="1"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ht="14.25" customHeight="1"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ht="14.25" customHeight="1"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ht="14.25" customHeight="1"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ht="14.25" customHeight="1"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ht="14.25" customHeight="1"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ht="14.25" customHeight="1"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ht="14.25" customHeight="1"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ht="14.25" customHeight="1"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ht="14.25" customHeight="1"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ht="14.25" customHeight="1"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ht="14.25" customHeight="1"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ht="14.25" customHeight="1"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ht="14.25" customHeight="1"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ht="14.25" customHeight="1"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ht="14.25" customHeight="1"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ht="14.25" customHeight="1"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ht="14.25" customHeight="1"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ht="14.25" customHeight="1"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ht="14.25" customHeight="1"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ht="14.25" customHeight="1"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ht="14.25" customHeight="1"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ht="14.25" customHeight="1"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ht="14.25" customHeight="1"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ht="14.25" customHeight="1"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ht="14.25" customHeight="1"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ht="14.25" customHeight="1"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ht="14.25" customHeight="1"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ht="14.25" customHeight="1"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ht="14.25" customHeight="1"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ht="14.25" customHeight="1"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ht="14.25" customHeight="1"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ht="14.25" customHeight="1"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ht="14.25" customHeight="1"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ht="14.25" customHeight="1"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ht="14.25" customHeight="1"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ht="14.25" customHeight="1"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ht="14.25" customHeight="1"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ht="14.25" customHeight="1"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ht="14.25" customHeight="1"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ht="14.25" customHeight="1"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row r="995" spans="1:39" ht="14.25" customHeight="1"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row>
    <row r="996" spans="1:39" ht="14.25" customHeight="1" x14ac:dyDescent="0.2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row>
    <row r="997" spans="1:39" ht="14.25" customHeight="1" x14ac:dyDescent="0.2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row>
    <row r="998" spans="1:39" ht="14.25" customHeight="1" x14ac:dyDescent="0.2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row>
    <row r="999" spans="1:39" ht="14.25" customHeight="1" x14ac:dyDescent="0.2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row>
    <row r="1000" spans="1:39" ht="14.25" customHeight="1" x14ac:dyDescent="0.2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row>
  </sheetData>
  <mergeCells count="160">
    <mergeCell ref="C20:D20"/>
    <mergeCell ref="AI16:AI17"/>
    <mergeCell ref="AJ16:AJ17"/>
    <mergeCell ref="AK16:AK17"/>
    <mergeCell ref="AL16:AL17"/>
    <mergeCell ref="AM16:AM17"/>
    <mergeCell ref="C18:D18"/>
    <mergeCell ref="M18:M19"/>
    <mergeCell ref="AF18:AF19"/>
    <mergeCell ref="C19:D19"/>
    <mergeCell ref="AK14:AK15"/>
    <mergeCell ref="AL14:AL15"/>
    <mergeCell ref="AM14:AM15"/>
    <mergeCell ref="A16:A17"/>
    <mergeCell ref="B16:B17"/>
    <mergeCell ref="C16:C17"/>
    <mergeCell ref="D16:D17"/>
    <mergeCell ref="E16:E17"/>
    <mergeCell ref="F16:F17"/>
    <mergeCell ref="G16:G17"/>
    <mergeCell ref="H16:H17"/>
    <mergeCell ref="I16:I17"/>
    <mergeCell ref="J16:J17"/>
    <mergeCell ref="K16:K17"/>
    <mergeCell ref="L16:L17"/>
    <mergeCell ref="M16:M17"/>
    <mergeCell ref="V16:V17"/>
    <mergeCell ref="AB16:AB17"/>
    <mergeCell ref="AC16:AC17"/>
    <mergeCell ref="AD16:AD17"/>
    <mergeCell ref="AE16:AE17"/>
    <mergeCell ref="AF16:AF17"/>
    <mergeCell ref="AG16:AG17"/>
    <mergeCell ref="AH16:AH17"/>
    <mergeCell ref="AM12:AM13"/>
    <mergeCell ref="A14:A15"/>
    <mergeCell ref="B14:B15"/>
    <mergeCell ref="C14:C15"/>
    <mergeCell ref="D14:D15"/>
    <mergeCell ref="E14:E15"/>
    <mergeCell ref="F14:F15"/>
    <mergeCell ref="G14:G15"/>
    <mergeCell ref="H14:H15"/>
    <mergeCell ref="I14:I15"/>
    <mergeCell ref="J14:J15"/>
    <mergeCell ref="K14:K15"/>
    <mergeCell ref="L14:L15"/>
    <mergeCell ref="M14:M15"/>
    <mergeCell ref="V14:V15"/>
    <mergeCell ref="AB14:AB15"/>
    <mergeCell ref="AC14:AC15"/>
    <mergeCell ref="AD14:AD15"/>
    <mergeCell ref="AE14:AE15"/>
    <mergeCell ref="AF14:AF15"/>
    <mergeCell ref="AG14:AG15"/>
    <mergeCell ref="AH14:AH15"/>
    <mergeCell ref="AI14:AI15"/>
    <mergeCell ref="AJ14:AJ15"/>
    <mergeCell ref="AD12:AD13"/>
    <mergeCell ref="AE12:AE13"/>
    <mergeCell ref="AF12:AF13"/>
    <mergeCell ref="AG12:AG13"/>
    <mergeCell ref="AH12:AH13"/>
    <mergeCell ref="AI12:AI13"/>
    <mergeCell ref="AJ12:AJ13"/>
    <mergeCell ref="AK12:AK13"/>
    <mergeCell ref="AL12:AL13"/>
    <mergeCell ref="AF10:AF11"/>
    <mergeCell ref="AG10:AG11"/>
    <mergeCell ref="AH10:AH11"/>
    <mergeCell ref="AI10:AI11"/>
    <mergeCell ref="AJ10:AJ11"/>
    <mergeCell ref="AK10:AK11"/>
    <mergeCell ref="AL10:AL11"/>
    <mergeCell ref="AM10:AM11"/>
    <mergeCell ref="A12:A13"/>
    <mergeCell ref="B12:B13"/>
    <mergeCell ref="C12:C13"/>
    <mergeCell ref="D12:D13"/>
    <mergeCell ref="E12:E13"/>
    <mergeCell ref="F12:F13"/>
    <mergeCell ref="G12:G13"/>
    <mergeCell ref="H12:H13"/>
    <mergeCell ref="I12:I13"/>
    <mergeCell ref="J12:J13"/>
    <mergeCell ref="K12:K13"/>
    <mergeCell ref="L12:L13"/>
    <mergeCell ref="M12:M13"/>
    <mergeCell ref="V12:V13"/>
    <mergeCell ref="AB12:AB13"/>
    <mergeCell ref="AC12:AC13"/>
    <mergeCell ref="AH8:AH9"/>
    <mergeCell ref="AI8:AI9"/>
    <mergeCell ref="AJ8:AJ9"/>
    <mergeCell ref="AK8:AK9"/>
    <mergeCell ref="AL8:AL9"/>
    <mergeCell ref="AM8:AM9"/>
    <mergeCell ref="A10:A11"/>
    <mergeCell ref="B10:B11"/>
    <mergeCell ref="C10:C11"/>
    <mergeCell ref="D10:D11"/>
    <mergeCell ref="E10:E11"/>
    <mergeCell ref="F10:F11"/>
    <mergeCell ref="G10:G11"/>
    <mergeCell ref="H10:H11"/>
    <mergeCell ref="I10:I11"/>
    <mergeCell ref="J10:J11"/>
    <mergeCell ref="K10:K11"/>
    <mergeCell ref="L10:L11"/>
    <mergeCell ref="M10:M11"/>
    <mergeCell ref="V10:V11"/>
    <mergeCell ref="AB10:AB11"/>
    <mergeCell ref="AC10:AC11"/>
    <mergeCell ref="AD10:AD11"/>
    <mergeCell ref="AE10:AE11"/>
    <mergeCell ref="W8:X9"/>
    <mergeCell ref="Y8:Z9"/>
    <mergeCell ref="AA8:AA9"/>
    <mergeCell ref="AB8:AB9"/>
    <mergeCell ref="AC8:AC9"/>
    <mergeCell ref="AD8:AD9"/>
    <mergeCell ref="AE8:AE9"/>
    <mergeCell ref="AF8:AF9"/>
    <mergeCell ref="AG8:AG9"/>
    <mergeCell ref="A6:AM6"/>
    <mergeCell ref="A7:H7"/>
    <mergeCell ref="I7:M7"/>
    <mergeCell ref="N7:U7"/>
    <mergeCell ref="V7:AC7"/>
    <mergeCell ref="AD7:AG7"/>
    <mergeCell ref="AH7:AM7"/>
    <mergeCell ref="A8:A9"/>
    <mergeCell ref="B8:B9"/>
    <mergeCell ref="C8:C9"/>
    <mergeCell ref="D8:D9"/>
    <mergeCell ref="E8:E9"/>
    <mergeCell ref="F8:F9"/>
    <mergeCell ref="G8:G9"/>
    <mergeCell ref="H8:H9"/>
    <mergeCell ref="I8:I9"/>
    <mergeCell ref="J8:J9"/>
    <mergeCell ref="K8:K9"/>
    <mergeCell ref="L8:L9"/>
    <mergeCell ref="M8:M9"/>
    <mergeCell ref="N8:N9"/>
    <mergeCell ref="O8:O9"/>
    <mergeCell ref="P8:U8"/>
    <mergeCell ref="V8:V9"/>
    <mergeCell ref="C4:AM4"/>
    <mergeCell ref="A5:AM5"/>
    <mergeCell ref="A1:D3"/>
    <mergeCell ref="E1:AE1"/>
    <mergeCell ref="AF1:AI1"/>
    <mergeCell ref="AJ1:AM1"/>
    <mergeCell ref="E2:AE2"/>
    <mergeCell ref="AF2:AI2"/>
    <mergeCell ref="AJ2:AM2"/>
    <mergeCell ref="E3:AE3"/>
    <mergeCell ref="AF3:AI3"/>
    <mergeCell ref="AJ3:AM3"/>
  </mergeCells>
  <conditionalFormatting sqref="J10 J12 J14 J16">
    <cfRule type="cellIs" priority="6" operator="equal">
      <formula>"Muy Baja 20%"</formula>
    </cfRule>
    <cfRule type="containsText" priority="7" operator="containsText" text="Muy Baja 20%">
      <formula>NOT(ISERROR(SEARCH("Muy Baja 20%",J10)))</formula>
    </cfRule>
  </conditionalFormatting>
  <conditionalFormatting sqref="L10 L12 L14 L16">
    <cfRule type="cellIs" priority="8" operator="equal">
      <formula>"Muy Baja 20%"</formula>
    </cfRule>
    <cfRule type="containsText" priority="9" operator="containsText" text="Muy Baja 20%">
      <formula>NOT(ISERROR(SEARCH("Muy Baja 20%",L10)))</formula>
    </cfRule>
  </conditionalFormatting>
  <conditionalFormatting sqref="M10:M19 AF10:AF19">
    <cfRule type="expression" dxfId="15" priority="2">
      <formula>NOT(ISERROR(SEARCH(("Extremo"),(M10))))</formula>
    </cfRule>
    <cfRule type="expression" dxfId="14" priority="3">
      <formula>NOT(ISERROR(SEARCH(("Alto"),(M10))))</formula>
    </cfRule>
    <cfRule type="expression" dxfId="13" priority="4">
      <formula>NOT(ISERROR(SEARCH(("Moderado"),(M10))))</formula>
    </cfRule>
    <cfRule type="expression" dxfId="12" priority="5">
      <formula>NOT(ISERROR(SEARCH(("Bajo"),(M10))))</formula>
    </cfRule>
  </conditionalFormatting>
  <conditionalFormatting sqref="R10:R17">
    <cfRule type="cellIs" priority="10" operator="equal">
      <formula>"Muy Baja 20%"</formula>
    </cfRule>
    <cfRule type="containsText" priority="11" operator="containsText" text="Muy Baja 20%">
      <formula>NOT(ISERROR(SEARCH("Muy Baja 20%",R10)))</formula>
    </cfRule>
  </conditionalFormatting>
  <conditionalFormatting sqref="X10:X17">
    <cfRule type="cellIs" priority="12" operator="equal">
      <formula>"Muy Baja 20%"</formula>
    </cfRule>
    <cfRule type="containsText" priority="13" operator="containsText" text="Muy Baja 20%">
      <formula>NOT(ISERROR(SEARCH("Muy Baja 20%",X10)))</formula>
    </cfRule>
  </conditionalFormatting>
  <conditionalFormatting sqref="Z10:AA17">
    <cfRule type="cellIs" priority="14" operator="equal">
      <formula>"Muy Baja 20%"</formula>
    </cfRule>
    <cfRule type="containsText" priority="15" operator="containsText" text="Muy Baja 20%">
      <formula>NOT(ISERROR(SEARCH("Muy Baja 20%",Z10)))</formula>
    </cfRule>
  </conditionalFormatting>
  <conditionalFormatting sqref="AD10:AE10 AD12:AE12 AD14:AE14 AD16:AE16">
    <cfRule type="cellIs" priority="16" operator="equal">
      <formula>"Muy Baja 20%"</formula>
    </cfRule>
    <cfRule type="containsText" priority="17" operator="containsText" text="Muy Baja 20%">
      <formula>NOT(ISERROR(SEARCH("Muy Baja 20%",AD10)))</formula>
    </cfRule>
  </conditionalFormatting>
  <dataValidations count="11">
    <dataValidation type="list" allowBlank="1" showErrorMessage="1" sqref="T10:T17" xr:uid="{00000000-0002-0000-0700-000000000000}">
      <formula1>"Continua,Aleatoria"</formula1>
      <formula2>0</formula2>
    </dataValidation>
    <dataValidation type="list" allowBlank="1" showErrorMessage="1" sqref="G10 G12 G14 G16" xr:uid="{00000000-0002-0000-0700-000001000000}">
      <formula1>"Ejecución y administración de procesos,Daños activos fijos,Fallas tecnológicas,Fraude Externo,Fraude Interno,Relaciones laborales,Usuarios,Productos y practicas organizacionales"</formula1>
      <formula2>0</formula2>
    </dataValidation>
    <dataValidation type="list" allowBlank="1" showErrorMessage="1" sqref="H10 H12 H14 H16" xr:uid="{00000000-0002-0000-0700-000002000000}">
      <formula1>"Máximo 2 por año,3 a 24 veces por año,24 a 500 veces por año,500 a 5000 veces por año,Más de 5000 veces por año"</formula1>
      <formula2>0</formula2>
    </dataValidation>
    <dataValidation type="list" allowBlank="1" showErrorMessage="1" sqref="Q10:Q17" xr:uid="{00000000-0002-0000-0700-000003000000}">
      <formula1>"Manual,Automático"</formula1>
      <formula2>0</formula2>
    </dataValidation>
    <dataValidation type="list" allowBlank="1" showErrorMessage="1" sqref="F10 F12 F14 F16" xr:uid="{00000000-0002-0000-0700-000004000000}">
      <formula1>"Gestión,Corrupción,Fiscal"</formula1>
      <formula2>0</formula2>
    </dataValidation>
    <dataValidation type="list" allowBlank="1" showErrorMessage="1" sqref="I10 I12 I14 I16" xr:uid="{00000000-0002-0000-0700-000005000000}">
      <formula1>"Muy baja,Baja,Media,Alta,Muy alta"</formula1>
      <formula2>0</formula2>
    </dataValidation>
    <dataValidation type="list" allowBlank="1" showErrorMessage="1" sqref="S10:S17" xr:uid="{00000000-0002-0000-0700-000006000000}">
      <formula1>"Documentado,Sin documentar"</formula1>
      <formula2>0</formula2>
    </dataValidation>
    <dataValidation type="list" allowBlank="1" showErrorMessage="1" sqref="P10:P17" xr:uid="{00000000-0002-0000-0700-000007000000}">
      <formula1>"Preventivo,Correctivo,Detectivo"</formula1>
      <formula2>0</formula2>
    </dataValidation>
    <dataValidation type="list" allowBlank="1" showErrorMessage="1" sqref="U10:U17" xr:uid="{00000000-0002-0000-0700-000008000000}">
      <formula1>"Con registro,Sin registro"</formula1>
      <formula2>0</formula2>
    </dataValidation>
    <dataValidation type="list" allowBlank="1" showErrorMessage="1" sqref="B10 B12 B14 B16" xr:uid="{00000000-0002-0000-0700-000009000000}">
      <formula1>"Reputacional,Económico"</formula1>
      <formula2>0</formula2>
    </dataValidation>
    <dataValidation type="list" allowBlank="1" showErrorMessage="1" sqref="K10 K12 K14 K16" xr:uid="{00000000-0002-0000-0700-00000A000000}">
      <formula1>"Leve,Menor,Moderado,Mayor,Catastrófico"</formula1>
      <formula2>0</formula2>
    </dataValidation>
  </dataValidations>
  <pageMargins left="0.7" right="0.7" top="0.75" bottom="0.75" header="0.511811023622047" footer="0.511811023622047"/>
  <pageSetup scale="11" orientation="portrait"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1002"/>
  <sheetViews>
    <sheetView showGridLines="0" zoomScale="50" zoomScaleNormal="50" workbookViewId="0">
      <selection sqref="A1:XFD3"/>
    </sheetView>
  </sheetViews>
  <sheetFormatPr baseColWidth="10" defaultColWidth="14.42578125" defaultRowHeight="15" customHeight="1" x14ac:dyDescent="0.25"/>
  <cols>
    <col min="1" max="1" width="37.140625" customWidth="1"/>
    <col min="2" max="2" width="19.42578125" customWidth="1"/>
    <col min="3" max="3" width="23.5703125" customWidth="1"/>
    <col min="4" max="4" width="26.140625" customWidth="1"/>
    <col min="5" max="6" width="24" customWidth="1"/>
    <col min="7" max="14" width="10.5703125" customWidth="1"/>
    <col min="15" max="15" width="17.42578125" customWidth="1"/>
    <col min="16" max="16" width="23.85546875" customWidth="1"/>
    <col min="17" max="19" width="10.5703125" customWidth="1"/>
    <col min="20" max="20" width="17.140625" customWidth="1"/>
    <col min="21" max="22" width="10.5703125" customWidth="1"/>
    <col min="23" max="23" width="18.42578125" customWidth="1"/>
    <col min="24" max="34" width="10.5703125" customWidth="1"/>
    <col min="35" max="35" width="23.85546875" customWidth="1"/>
    <col min="36" max="36" width="10.5703125" customWidth="1"/>
    <col min="37" max="37" width="19.85546875" customWidth="1"/>
    <col min="38" max="40" width="10.5703125" customWidth="1"/>
  </cols>
  <sheetData>
    <row r="1" spans="1:40" s="24" customFormat="1" ht="28.5" customHeight="1" x14ac:dyDescent="0.25">
      <c r="A1" s="37"/>
      <c r="B1" s="37"/>
      <c r="C1" s="37"/>
      <c r="D1" s="37"/>
      <c r="E1" s="39" t="s">
        <v>327</v>
      </c>
      <c r="F1" s="40"/>
      <c r="G1" s="40"/>
      <c r="H1" s="40"/>
      <c r="I1" s="40"/>
      <c r="J1" s="40"/>
      <c r="K1" s="40"/>
      <c r="L1" s="40"/>
      <c r="M1" s="40"/>
      <c r="N1" s="40"/>
      <c r="O1" s="40"/>
      <c r="P1" s="40"/>
      <c r="Q1" s="40"/>
      <c r="R1" s="40"/>
      <c r="S1" s="40"/>
      <c r="T1" s="40"/>
      <c r="U1" s="40"/>
      <c r="V1" s="40"/>
      <c r="W1" s="40"/>
      <c r="X1" s="40"/>
      <c r="Y1" s="40"/>
      <c r="Z1" s="40"/>
      <c r="AA1" s="40"/>
      <c r="AB1" s="40"/>
      <c r="AC1" s="40"/>
      <c r="AD1" s="40"/>
      <c r="AE1" s="41"/>
      <c r="AF1" s="37" t="s">
        <v>324</v>
      </c>
      <c r="AG1" s="37"/>
      <c r="AH1" s="37"/>
      <c r="AI1" s="37"/>
      <c r="AJ1" s="37" t="s">
        <v>332</v>
      </c>
      <c r="AK1" s="37"/>
      <c r="AL1" s="37"/>
      <c r="AM1" s="37"/>
    </row>
    <row r="2" spans="1:40" s="24" customFormat="1" ht="28.5" customHeight="1" x14ac:dyDescent="0.25">
      <c r="A2" s="37"/>
      <c r="B2" s="37"/>
      <c r="C2" s="37"/>
      <c r="D2" s="37"/>
      <c r="E2" s="39" t="s">
        <v>331</v>
      </c>
      <c r="F2" s="40"/>
      <c r="G2" s="40"/>
      <c r="H2" s="40"/>
      <c r="I2" s="40"/>
      <c r="J2" s="40"/>
      <c r="K2" s="40"/>
      <c r="L2" s="40"/>
      <c r="M2" s="40"/>
      <c r="N2" s="40"/>
      <c r="O2" s="40"/>
      <c r="P2" s="40"/>
      <c r="Q2" s="40"/>
      <c r="R2" s="40"/>
      <c r="S2" s="40"/>
      <c r="T2" s="40"/>
      <c r="U2" s="40"/>
      <c r="V2" s="40"/>
      <c r="W2" s="40"/>
      <c r="X2" s="40"/>
      <c r="Y2" s="40"/>
      <c r="Z2" s="40"/>
      <c r="AA2" s="40"/>
      <c r="AB2" s="40"/>
      <c r="AC2" s="40"/>
      <c r="AD2" s="40"/>
      <c r="AE2" s="41"/>
      <c r="AF2" s="37" t="s">
        <v>325</v>
      </c>
      <c r="AG2" s="37"/>
      <c r="AH2" s="37"/>
      <c r="AI2" s="37"/>
      <c r="AJ2" s="37">
        <v>3</v>
      </c>
      <c r="AK2" s="37"/>
      <c r="AL2" s="37"/>
      <c r="AM2" s="37"/>
    </row>
    <row r="3" spans="1:40" s="24" customFormat="1" ht="30.75" customHeight="1" x14ac:dyDescent="0.25">
      <c r="A3" s="37"/>
      <c r="B3" s="37"/>
      <c r="C3" s="37"/>
      <c r="D3" s="37"/>
      <c r="E3" s="39" t="s">
        <v>333</v>
      </c>
      <c r="F3" s="40"/>
      <c r="G3" s="40"/>
      <c r="H3" s="40"/>
      <c r="I3" s="40"/>
      <c r="J3" s="40"/>
      <c r="K3" s="40"/>
      <c r="L3" s="40"/>
      <c r="M3" s="40"/>
      <c r="N3" s="40"/>
      <c r="O3" s="40"/>
      <c r="P3" s="40"/>
      <c r="Q3" s="40"/>
      <c r="R3" s="40"/>
      <c r="S3" s="40"/>
      <c r="T3" s="40"/>
      <c r="U3" s="40"/>
      <c r="V3" s="40"/>
      <c r="W3" s="40"/>
      <c r="X3" s="40"/>
      <c r="Y3" s="40"/>
      <c r="Z3" s="40"/>
      <c r="AA3" s="40"/>
      <c r="AB3" s="40"/>
      <c r="AC3" s="40"/>
      <c r="AD3" s="40"/>
      <c r="AE3" s="41"/>
      <c r="AF3" s="37" t="s">
        <v>326</v>
      </c>
      <c r="AG3" s="37"/>
      <c r="AH3" s="37"/>
      <c r="AI3" s="37"/>
      <c r="AJ3" s="38">
        <v>46052</v>
      </c>
      <c r="AK3" s="37"/>
      <c r="AL3" s="37"/>
      <c r="AM3" s="37"/>
    </row>
    <row r="5" spans="1:40" ht="32.25" customHeight="1" x14ac:dyDescent="0.25">
      <c r="A5" s="102" t="s">
        <v>316</v>
      </c>
      <c r="B5" s="103" t="s">
        <v>4</v>
      </c>
      <c r="C5" s="103"/>
      <c r="D5" s="103"/>
      <c r="E5" s="103"/>
      <c r="F5" s="103"/>
      <c r="G5" s="103"/>
      <c r="H5" s="103"/>
      <c r="I5" s="103"/>
      <c r="J5" s="104" t="s">
        <v>5</v>
      </c>
      <c r="K5" s="104"/>
      <c r="L5" s="104"/>
      <c r="M5" s="104"/>
      <c r="N5" s="104"/>
      <c r="O5" s="105" t="s">
        <v>6</v>
      </c>
      <c r="P5" s="105"/>
      <c r="Q5" s="105"/>
      <c r="R5" s="105"/>
      <c r="S5" s="105"/>
      <c r="T5" s="105"/>
      <c r="U5" s="105"/>
      <c r="V5" s="105"/>
      <c r="W5" s="103" t="s">
        <v>7</v>
      </c>
      <c r="X5" s="103"/>
      <c r="Y5" s="103"/>
      <c r="Z5" s="103"/>
      <c r="AA5" s="103"/>
      <c r="AB5" s="103"/>
      <c r="AC5" s="103"/>
      <c r="AD5" s="103"/>
      <c r="AE5" s="106" t="s">
        <v>8</v>
      </c>
      <c r="AF5" s="106"/>
      <c r="AG5" s="106"/>
      <c r="AH5" s="106"/>
      <c r="AI5" s="107" t="s">
        <v>9</v>
      </c>
      <c r="AJ5" s="107"/>
      <c r="AK5" s="107"/>
      <c r="AL5" s="107"/>
      <c r="AM5" s="107"/>
      <c r="AN5" s="107"/>
    </row>
    <row r="6" spans="1:40" ht="28.5" customHeight="1" x14ac:dyDescent="0.25">
      <c r="A6" s="102"/>
      <c r="B6" s="108" t="s">
        <v>10</v>
      </c>
      <c r="C6" s="109" t="s">
        <v>317</v>
      </c>
      <c r="D6" s="109" t="s">
        <v>318</v>
      </c>
      <c r="E6" s="109" t="s">
        <v>319</v>
      </c>
      <c r="F6" s="109" t="s">
        <v>14</v>
      </c>
      <c r="G6" s="109" t="s">
        <v>15</v>
      </c>
      <c r="H6" s="109" t="s">
        <v>16</v>
      </c>
      <c r="I6" s="109" t="s">
        <v>17</v>
      </c>
      <c r="J6" s="110" t="s">
        <v>18</v>
      </c>
      <c r="K6" s="110" t="s">
        <v>19</v>
      </c>
      <c r="L6" s="110" t="s">
        <v>20</v>
      </c>
      <c r="M6" s="110" t="s">
        <v>19</v>
      </c>
      <c r="N6" s="110" t="s">
        <v>21</v>
      </c>
      <c r="O6" s="111" t="s">
        <v>22</v>
      </c>
      <c r="P6" s="111" t="s">
        <v>23</v>
      </c>
      <c r="Q6" s="111" t="s">
        <v>24</v>
      </c>
      <c r="R6" s="111"/>
      <c r="S6" s="111"/>
      <c r="T6" s="111"/>
      <c r="U6" s="111"/>
      <c r="V6" s="111"/>
      <c r="W6" s="109" t="s">
        <v>25</v>
      </c>
      <c r="X6" s="109" t="s">
        <v>26</v>
      </c>
      <c r="Y6" s="109"/>
      <c r="Z6" s="109" t="s">
        <v>27</v>
      </c>
      <c r="AA6" s="109"/>
      <c r="AB6" s="109" t="s">
        <v>28</v>
      </c>
      <c r="AC6" s="109" t="s">
        <v>29</v>
      </c>
      <c r="AD6" s="109" t="s">
        <v>30</v>
      </c>
      <c r="AE6" s="112" t="s">
        <v>31</v>
      </c>
      <c r="AF6" s="112" t="s">
        <v>32</v>
      </c>
      <c r="AG6" s="112" t="s">
        <v>33</v>
      </c>
      <c r="AH6" s="112" t="s">
        <v>34</v>
      </c>
      <c r="AI6" s="113" t="s">
        <v>35</v>
      </c>
      <c r="AJ6" s="113" t="s">
        <v>36</v>
      </c>
      <c r="AK6" s="113" t="s">
        <v>37</v>
      </c>
      <c r="AL6" s="113" t="s">
        <v>38</v>
      </c>
      <c r="AM6" s="113" t="s">
        <v>39</v>
      </c>
      <c r="AN6" s="113" t="s">
        <v>40</v>
      </c>
    </row>
    <row r="7" spans="1:40" ht="33" customHeight="1" x14ac:dyDescent="0.25">
      <c r="A7" s="102"/>
      <c r="B7" s="102"/>
      <c r="C7" s="102"/>
      <c r="D7" s="102"/>
      <c r="E7" s="102"/>
      <c r="F7" s="102"/>
      <c r="G7" s="102"/>
      <c r="H7" s="102"/>
      <c r="I7" s="102"/>
      <c r="J7" s="102"/>
      <c r="K7" s="102"/>
      <c r="L7" s="102"/>
      <c r="M7" s="102"/>
      <c r="N7" s="102"/>
      <c r="O7" s="102"/>
      <c r="P7" s="102"/>
      <c r="Q7" s="14" t="s">
        <v>41</v>
      </c>
      <c r="R7" s="14" t="s">
        <v>42</v>
      </c>
      <c r="S7" s="14" t="s">
        <v>43</v>
      </c>
      <c r="T7" s="14" t="s">
        <v>44</v>
      </c>
      <c r="U7" s="14" t="s">
        <v>45</v>
      </c>
      <c r="V7" s="14" t="s">
        <v>46</v>
      </c>
      <c r="W7" s="109"/>
      <c r="X7" s="109"/>
      <c r="Y7" s="109"/>
      <c r="Z7" s="109"/>
      <c r="AA7" s="109"/>
      <c r="AB7" s="109"/>
      <c r="AC7" s="109"/>
      <c r="AD7" s="109"/>
      <c r="AE7" s="109"/>
      <c r="AF7" s="109"/>
      <c r="AG7" s="109"/>
      <c r="AH7" s="109"/>
      <c r="AI7" s="109"/>
      <c r="AJ7" s="109"/>
      <c r="AK7" s="109"/>
      <c r="AL7" s="109"/>
      <c r="AM7" s="109"/>
      <c r="AN7" s="109"/>
    </row>
    <row r="8" spans="1:40" ht="116.25" customHeight="1" x14ac:dyDescent="0.25">
      <c r="A8" s="114" t="str">
        <f>+'GESTION DIRECTIVA'!$C$4</f>
        <v xml:space="preserve"> GESTION DIRECTIVA</v>
      </c>
      <c r="B8" s="83">
        <f>+'GESTION DIRECTIVA'!A10</f>
        <v>1</v>
      </c>
      <c r="C8" s="85" t="str">
        <f>+'GESTION DIRECTIVA'!B10</f>
        <v>Reputacional</v>
      </c>
      <c r="D8" s="85" t="str">
        <f>+'GESTION DIRECTIVA'!C10</f>
        <v xml:space="preserve">Presupuesto limitado, deficiente proyección de inversiones y mala planificación de gastos e inversiones.	</v>
      </c>
      <c r="E8" s="85" t="str">
        <f>+'GESTION DIRECTIVA'!D10</f>
        <v>Cumplimiento parcial de las metas del plan de desarrollo asignadas al IMRD y/o del plan de acción interno de la entidad.</v>
      </c>
      <c r="F8" s="85" t="str">
        <f>+'GESTION DIRECTIVA'!E10</f>
        <v xml:space="preserve">Probabilidad de afectación reputacional debido a que la entidad no cumpla con las metas y/o objetivos asignados en el plan de desarrollo Municipal 2024-2027 y el plan estratégico institucional </v>
      </c>
      <c r="G8" s="85" t="str">
        <f>+'GESTION DIRECTIVA'!F10</f>
        <v>Gestión</v>
      </c>
      <c r="H8" s="85" t="str">
        <f>+'GESTION DIRECTIVA'!G10</f>
        <v>Productos y practicas organizacionales</v>
      </c>
      <c r="I8" s="85" t="str">
        <f>+'GESTION DIRECTIVA'!H10</f>
        <v>3 a 24 veces por año</v>
      </c>
      <c r="J8" s="86" t="str">
        <f>+'GESTION DIRECTIVA'!I10</f>
        <v>Muy baja</v>
      </c>
      <c r="K8" s="87">
        <f>+'GESTION DIRECTIVA'!J10</f>
        <v>0.2</v>
      </c>
      <c r="L8" s="86" t="str">
        <f>+'GESTION DIRECTIVA'!K10</f>
        <v>Moderado</v>
      </c>
      <c r="M8" s="87">
        <f>+'GESTION DIRECTIVA'!L10</f>
        <v>0.6</v>
      </c>
      <c r="N8" s="88" t="str">
        <f>+'GESTION DIRECTIVA'!M10</f>
        <v>Moderado</v>
      </c>
      <c r="O8" s="4" t="str">
        <f>+'GESTION DIRECTIVA'!N10</f>
        <v xml:space="preserve">Control No.1
</v>
      </c>
      <c r="P8" s="6" t="str">
        <f>+'GESTION DIRECTIVA'!O10</f>
        <v xml:space="preserve">Seguimiento continuo por parte del Comité Gestion y Desempeño, acompañado de monitoreos directivos y evaluación periódica de los indicadores de gestión.
</v>
      </c>
      <c r="Q8" s="4" t="str">
        <f>+'GESTION DIRECTIVA'!P10</f>
        <v>Preventivo</v>
      </c>
      <c r="R8" s="4" t="str">
        <f>+'GESTION DIRECTIVA'!Q10</f>
        <v>Manual</v>
      </c>
      <c r="S8" s="5">
        <f>+'GESTION DIRECTIVA'!R10</f>
        <v>0.4</v>
      </c>
      <c r="T8" s="4" t="str">
        <f>+'GESTION DIRECTIVA'!S10</f>
        <v>Documentado</v>
      </c>
      <c r="U8" s="4" t="str">
        <f>+'GESTION DIRECTIVA'!T10</f>
        <v>Continua</v>
      </c>
      <c r="V8" s="4" t="str">
        <f>+'GESTION DIRECTIVA'!U10</f>
        <v>Con registro</v>
      </c>
      <c r="W8" s="85" t="str">
        <f>+'GESTION DIRECTIVA'!V10</f>
        <v xml:space="preserve">Probabilidad de afectación reputacional debido a que la entidad no cumpla con las metas y/o objetivos asignados en el plan de desarrollo Municipal 2024-2027 y el plan estratégico institucional </v>
      </c>
      <c r="X8" s="4" t="str">
        <f>+'GESTION DIRECTIVA'!W10</f>
        <v>Probabilidad Inherente</v>
      </c>
      <c r="Y8" s="5">
        <f>+'GESTION DIRECTIVA'!X10</f>
        <v>0.2</v>
      </c>
      <c r="Z8" s="4" t="str">
        <f>+'GESTION DIRECTIVA'!Y10</f>
        <v xml:space="preserve">Control No.1
</v>
      </c>
      <c r="AA8" s="5">
        <f>+'GESTION DIRECTIVA'!Z10</f>
        <v>0.4</v>
      </c>
      <c r="AB8" s="5">
        <f>+'GESTION DIRECTIVA'!AA10</f>
        <v>8.0000000000000016E-2</v>
      </c>
      <c r="AC8" s="89">
        <f>+'GESTION DIRECTIVA'!AB10</f>
        <v>0.12</v>
      </c>
      <c r="AD8" s="90">
        <f>+'GESTION DIRECTIVA'!AC10</f>
        <v>0.6</v>
      </c>
      <c r="AE8" s="87">
        <f>+'GESTION DIRECTIVA'!AD10</f>
        <v>0.12</v>
      </c>
      <c r="AF8" s="87">
        <f>+'GESTION DIRECTIVA'!AE10</f>
        <v>0.6</v>
      </c>
      <c r="AG8" s="88" t="str">
        <f>+'GESTION DIRECTIVA'!AF10</f>
        <v>Moderado</v>
      </c>
      <c r="AH8" s="91" t="str">
        <f>+'GESTION DIRECTIVA'!AG10</f>
        <v>Asumir el riesgo, Reducir el riesgo</v>
      </c>
      <c r="AI8" s="86" t="str">
        <f>+'GESTION DIRECTIVA'!AH10</f>
        <v>Revisión a los informes internos y a las actas de comités</v>
      </c>
      <c r="AJ8" s="86" t="str">
        <f>+'GESTION DIRECTIVA'!AI10</f>
        <v>Direcciòn, integrantes de Comitès de GyD y CCI</v>
      </c>
      <c r="AK8" s="115">
        <v>46082</v>
      </c>
      <c r="AL8" s="115">
        <v>46174</v>
      </c>
      <c r="AM8" s="86" t="str">
        <f>+'GESTION DIRECTIVA'!AL10</f>
        <v>Semestre</v>
      </c>
      <c r="AN8" s="86">
        <f>+'GESTION DIRECTIVA'!AM10</f>
        <v>0</v>
      </c>
    </row>
    <row r="9" spans="1:40" ht="102.75" customHeight="1" x14ac:dyDescent="0.25">
      <c r="A9" s="114"/>
      <c r="B9" s="83"/>
      <c r="C9" s="83"/>
      <c r="D9" s="83"/>
      <c r="E9" s="83"/>
      <c r="F9" s="83"/>
      <c r="G9" s="83"/>
      <c r="H9" s="83"/>
      <c r="I9" s="83"/>
      <c r="J9" s="83"/>
      <c r="K9" s="83"/>
      <c r="L9" s="83"/>
      <c r="M9" s="83"/>
      <c r="N9" s="88"/>
      <c r="O9" s="4" t="str">
        <f>+'GESTION DIRECTIVA'!N11</f>
        <v xml:space="preserve">Control No.2
</v>
      </c>
      <c r="P9" s="6" t="str">
        <f>+'GESTION DIRECTIVA'!O11</f>
        <v xml:space="preserve">Realización de revisiones periódicas y planificadas por la oficina de control interno para identificar desviaciones en la ejecución de los planes de acción y desarrollo.
</v>
      </c>
      <c r="Q9" s="4" t="str">
        <f>+'GESTION DIRECTIVA'!P11</f>
        <v>Preventivo</v>
      </c>
      <c r="R9" s="4" t="str">
        <f>+'GESTION DIRECTIVA'!Q11</f>
        <v>Manual</v>
      </c>
      <c r="S9" s="5">
        <f>+'GESTION DIRECTIVA'!R11</f>
        <v>0.4</v>
      </c>
      <c r="T9" s="4" t="str">
        <f>+'GESTION DIRECTIVA'!S11</f>
        <v>Documentado</v>
      </c>
      <c r="U9" s="4" t="str">
        <f>+'GESTION DIRECTIVA'!T11</f>
        <v>Continua</v>
      </c>
      <c r="V9" s="4" t="str">
        <f>+'GESTION DIRECTIVA'!U11</f>
        <v>Con registro</v>
      </c>
      <c r="W9" s="85"/>
      <c r="X9" s="4" t="str">
        <f>+'GESTION DIRECTIVA'!W11</f>
        <v>Impacto Inherente</v>
      </c>
      <c r="Y9" s="5">
        <f>+'GESTION DIRECTIVA'!X11</f>
        <v>0.6</v>
      </c>
      <c r="Z9" s="4" t="str">
        <f>+'GESTION DIRECTIVA'!Y11</f>
        <v xml:space="preserve">Control No.2
</v>
      </c>
      <c r="AA9" s="5">
        <f>+'GESTION DIRECTIVA'!Z11</f>
        <v>0.4</v>
      </c>
      <c r="AB9" s="5">
        <f>+'GESTION DIRECTIVA'!AA11</f>
        <v>0.24</v>
      </c>
      <c r="AC9" s="89"/>
      <c r="AD9" s="89"/>
      <c r="AE9" s="89"/>
      <c r="AF9" s="89"/>
      <c r="AG9" s="88"/>
      <c r="AH9" s="91"/>
      <c r="AI9" s="91"/>
      <c r="AJ9" s="91"/>
      <c r="AK9" s="116"/>
      <c r="AL9" s="116"/>
      <c r="AM9" s="91"/>
      <c r="AN9" s="91"/>
    </row>
    <row r="10" spans="1:40" ht="85.5" x14ac:dyDescent="0.25">
      <c r="A10" s="114"/>
      <c r="B10" s="83">
        <f>+'GESTION DIRECTIVA'!A12</f>
        <v>2</v>
      </c>
      <c r="C10" s="85" t="str">
        <f>+'GESTION DIRECTIVA'!B12</f>
        <v>Reputacional</v>
      </c>
      <c r="D10" s="85" t="str">
        <f>+'GESTION DIRECTIVA'!C12</f>
        <v xml:space="preserve">Mala interpretación de la normatividad aplicable, desconocimiento de actualizaciones normativas y omisión en su cumplimiento.	</v>
      </c>
      <c r="E10" s="85" t="str">
        <f>+'GESTION DIRECTIVA'!D12</f>
        <v>Incumplimiento de la normatividad aplicable al IMRD y gestión ineficaz del riesgo.</v>
      </c>
      <c r="F10" s="85" t="str">
        <f>+'GESTION DIRECTIVA'!E12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G10" s="85" t="str">
        <f>+'GESTION DIRECTIVA'!F12</f>
        <v>Gestión</v>
      </c>
      <c r="H10" s="85" t="str">
        <f>+'GESTION DIRECTIVA'!G12</f>
        <v>Ejecución y administración de procesos</v>
      </c>
      <c r="I10" s="85" t="str">
        <f>+'GESTION DIRECTIVA'!H12</f>
        <v>24 a 500 veces por año</v>
      </c>
      <c r="J10" s="86" t="str">
        <f>+'GESTION DIRECTIVA'!I12</f>
        <v>Baja</v>
      </c>
      <c r="K10" s="87">
        <f>+'GESTION DIRECTIVA'!J12</f>
        <v>0.4</v>
      </c>
      <c r="L10" s="86" t="str">
        <f>+'GESTION DIRECTIVA'!K12</f>
        <v>Moderado</v>
      </c>
      <c r="M10" s="87">
        <f>+'GESTION DIRECTIVA'!L12</f>
        <v>0.6</v>
      </c>
      <c r="N10" s="88" t="str">
        <f>+'GESTION DIRECTIVA'!M12</f>
        <v>Moderado</v>
      </c>
      <c r="O10" s="4" t="str">
        <f>+'GESTION DIRECTIVA'!N12</f>
        <v xml:space="preserve">Control No.1
</v>
      </c>
      <c r="P10" s="6" t="str">
        <f>+'GESTION DIRECTIVA'!O12</f>
        <v xml:space="preserve">Emisión de informes trimestrales sobre el cumplimiento de plazos y consolidación de información a cargo del responsable de PQRS. </v>
      </c>
      <c r="Q10" s="4" t="str">
        <f>+'GESTION DIRECTIVA'!P12</f>
        <v>Preventivo</v>
      </c>
      <c r="R10" s="4" t="str">
        <f>+'GESTION DIRECTIVA'!Q12</f>
        <v>Manual</v>
      </c>
      <c r="S10" s="5">
        <f>+'GESTION DIRECTIVA'!R12</f>
        <v>0.4</v>
      </c>
      <c r="T10" s="4" t="str">
        <f>+'GESTION DIRECTIVA'!S12</f>
        <v>Documentado</v>
      </c>
      <c r="U10" s="4" t="str">
        <f>+'GESTION DIRECTIVA'!T12</f>
        <v>Continua</v>
      </c>
      <c r="V10" s="4" t="str">
        <f>+'GESTION DIRECTIVA'!U12</f>
        <v>Con registro</v>
      </c>
      <c r="W10" s="85" t="str">
        <f>+'GESTION DIRECTIVA'!V12</f>
        <v>Posibilidad de afectación reputacional por insatisfacción de los grupos de valor o sanciones de entes de control debido al incumplimiento de los términos de ley para la gestión de requerimientos (posibilidad de sanciones o demandas a la entidad ocasionando afectación a la imagen de la entidad)</v>
      </c>
      <c r="X10" s="4" t="str">
        <f>+'GESTION DIRECTIVA'!W12</f>
        <v>Probabilidad Inherente</v>
      </c>
      <c r="Y10" s="5">
        <f>+'GESTION DIRECTIVA'!X12</f>
        <v>0.4</v>
      </c>
      <c r="Z10" s="4" t="str">
        <f>+'GESTION DIRECTIVA'!Y12</f>
        <v xml:space="preserve">Control No.1
</v>
      </c>
      <c r="AA10" s="5">
        <f>+'GESTION DIRECTIVA'!Z12</f>
        <v>0.4</v>
      </c>
      <c r="AB10" s="5">
        <f>+'GESTION DIRECTIVA'!AA12</f>
        <v>0.16000000000000003</v>
      </c>
      <c r="AC10" s="89">
        <f>+'GESTION DIRECTIVA'!AB12</f>
        <v>0.24</v>
      </c>
      <c r="AD10" s="90">
        <f>+'GESTION DIRECTIVA'!AC12</f>
        <v>0.6</v>
      </c>
      <c r="AE10" s="87">
        <f>+'GESTION DIRECTIVA'!AD12</f>
        <v>0.24</v>
      </c>
      <c r="AF10" s="87">
        <f>+'GESTION DIRECTIVA'!AE12</f>
        <v>0.6</v>
      </c>
      <c r="AG10" s="88" t="str">
        <f>+'GESTION DIRECTIVA'!AF12</f>
        <v>Moderado</v>
      </c>
      <c r="AH10" s="91" t="str">
        <f>+'GESTION DIRECTIVA'!AG12</f>
        <v>Asumir el riesgo, Reducir el riesgo</v>
      </c>
      <c r="AI10" s="86" t="str">
        <f>+'GESTION DIRECTIVA'!AH12</f>
        <v>Análisis de informes de medición a la gestión de PQRSDF en Comité institucional de Coordinación de Control Interno</v>
      </c>
      <c r="AJ10" s="86" t="str">
        <f>+'GESTION DIRECTIVA'!AI12</f>
        <v>Líderes de proceso y dirección</v>
      </c>
      <c r="AK10" s="115">
        <v>46082</v>
      </c>
      <c r="AL10" s="115">
        <v>46174</v>
      </c>
      <c r="AM10" s="86" t="str">
        <f>+'GESTION DIRECTIVA'!AL12</f>
        <v>Semestre</v>
      </c>
      <c r="AN10" s="86">
        <f>+'GESTION DIRECTIVA'!AM12</f>
        <v>0</v>
      </c>
    </row>
    <row r="11" spans="1:40" ht="110.45" customHeight="1" x14ac:dyDescent="0.25">
      <c r="A11" s="114"/>
      <c r="B11" s="83"/>
      <c r="C11" s="83"/>
      <c r="D11" s="83"/>
      <c r="E11" s="83"/>
      <c r="F11" s="83"/>
      <c r="G11" s="83"/>
      <c r="H11" s="83"/>
      <c r="I11" s="83"/>
      <c r="J11" s="83"/>
      <c r="K11" s="83"/>
      <c r="L11" s="83"/>
      <c r="M11" s="83"/>
      <c r="N11" s="88"/>
      <c r="O11" s="4" t="str">
        <f>+'GESTION DIRECTIVA'!N13</f>
        <v xml:space="preserve">Control No.2
</v>
      </c>
      <c r="P11" s="6" t="str">
        <f>+'GESTION DIRECTIVA'!O13</f>
        <v xml:space="preserve">Elaboración de informes semestrales por la oficina de control interno, verificando los tiempos de respuesta y el cumplimiento de los términos legales establecidos.
</v>
      </c>
      <c r="Q11" s="4" t="str">
        <f>+'GESTION DIRECTIVA'!P13</f>
        <v>Preventivo</v>
      </c>
      <c r="R11" s="4" t="str">
        <f>+'GESTION DIRECTIVA'!Q13</f>
        <v>Manual</v>
      </c>
      <c r="S11" s="5">
        <f>+'GESTION DIRECTIVA'!R13</f>
        <v>0.4</v>
      </c>
      <c r="T11" s="4" t="str">
        <f>+'GESTION DIRECTIVA'!S13</f>
        <v>Documentado</v>
      </c>
      <c r="U11" s="4" t="str">
        <f>+'GESTION DIRECTIVA'!T13</f>
        <v>Continua</v>
      </c>
      <c r="V11" s="4" t="str">
        <f>+'GESTION DIRECTIVA'!U13</f>
        <v>Con registro</v>
      </c>
      <c r="W11" s="85"/>
      <c r="X11" s="4" t="str">
        <f>+'GESTION DIRECTIVA'!W13</f>
        <v>Impacto Inherente</v>
      </c>
      <c r="Y11" s="5">
        <f>+'GESTION DIRECTIVA'!X13</f>
        <v>0.6</v>
      </c>
      <c r="Z11" s="4" t="str">
        <f>+'GESTION DIRECTIVA'!Y13</f>
        <v xml:space="preserve">Control No.2
</v>
      </c>
      <c r="AA11" s="5">
        <f>+'GESTION DIRECTIVA'!Z13</f>
        <v>0.4</v>
      </c>
      <c r="AB11" s="5">
        <f>+'GESTION DIRECTIVA'!AA13</f>
        <v>0.24</v>
      </c>
      <c r="AC11" s="89"/>
      <c r="AD11" s="89"/>
      <c r="AE11" s="89"/>
      <c r="AF11" s="89"/>
      <c r="AG11" s="88"/>
      <c r="AH11" s="91"/>
      <c r="AI11" s="91"/>
      <c r="AJ11" s="91"/>
      <c r="AK11" s="116"/>
      <c r="AL11" s="116"/>
      <c r="AM11" s="91"/>
      <c r="AN11" s="91"/>
    </row>
    <row r="12" spans="1:40" ht="128.25" x14ac:dyDescent="0.25">
      <c r="A12" s="114"/>
      <c r="B12" s="83">
        <f>+'GESTION DIRECTIVA'!A14</f>
        <v>3</v>
      </c>
      <c r="C12" s="85" t="str">
        <f>+'GESTION DIRECTIVA'!B14</f>
        <v>Reputacional</v>
      </c>
      <c r="D12" s="85" t="str">
        <f>+'GESTION DIRECTIVA'!C14</f>
        <v xml:space="preserve">Falta de alineación entre la planificación estratégica y operativa, junto con deficiencias en el seguimiento y monitoreo del cumplimiento normativo.	</v>
      </c>
      <c r="E12" s="85" t="str">
        <f>+'GESTION DIRECTIVA'!D14</f>
        <v>Desconocimiento o inadecuada implementación del Decreto 612 de 2018, ausencia de mecanismos efectivos de control y seguimiento, y debilidades en la gestión institucional.</v>
      </c>
      <c r="F12" s="85" t="str">
        <f>+'GESTION DIRECTIVA'!E14</f>
        <v>Probabilidad de afectación reputacional debido a que la entidad no cumpla con las metas y/o objetivos asignados en el cumplimiento del decreto 612 del 2018</v>
      </c>
      <c r="G12" s="85" t="str">
        <f>+'GESTION DIRECTIVA'!F14</f>
        <v>Gestión</v>
      </c>
      <c r="H12" s="85" t="str">
        <f>+'GESTION DIRECTIVA'!G14</f>
        <v>Ejecución y administración de procesos</v>
      </c>
      <c r="I12" s="85" t="str">
        <f>+'GESTION DIRECTIVA'!H14</f>
        <v>3 a 24 veces por año</v>
      </c>
      <c r="J12" s="86" t="str">
        <f>+'GESTION DIRECTIVA'!I14</f>
        <v>Muy baja</v>
      </c>
      <c r="K12" s="87">
        <f>+'GESTION DIRECTIVA'!J14</f>
        <v>0.2</v>
      </c>
      <c r="L12" s="86" t="str">
        <f>+'GESTION DIRECTIVA'!K14</f>
        <v>Mayor</v>
      </c>
      <c r="M12" s="87">
        <f>+'GESTION DIRECTIVA'!L14</f>
        <v>0.8</v>
      </c>
      <c r="N12" s="88" t="str">
        <f>+'GESTION DIRECTIVA'!M14</f>
        <v>Alto</v>
      </c>
      <c r="O12" s="4" t="str">
        <f>+'GESTION DIRECTIVA'!N14</f>
        <v xml:space="preserve">Control No.1
</v>
      </c>
      <c r="P12" s="6" t="str">
        <f>+'GESTION DIRECTIVA'!O14</f>
        <v>Mantenimiento, socialización y actualización continua de los planes institucionales, complementado con capacitaciones internas y evaluaciones para su correcta aplicación.</v>
      </c>
      <c r="Q12" s="4" t="str">
        <f>+'GESTION DIRECTIVA'!P14</f>
        <v>Preventivo</v>
      </c>
      <c r="R12" s="4" t="str">
        <f>+'GESTION DIRECTIVA'!Q14</f>
        <v>Manual</v>
      </c>
      <c r="S12" s="5">
        <f>+'GESTION DIRECTIVA'!R14</f>
        <v>0.4</v>
      </c>
      <c r="T12" s="4" t="str">
        <f>+'GESTION DIRECTIVA'!S14</f>
        <v>Documentado</v>
      </c>
      <c r="U12" s="4" t="str">
        <f>+'GESTION DIRECTIVA'!T14</f>
        <v>Continua</v>
      </c>
      <c r="V12" s="4" t="str">
        <f>+'GESTION DIRECTIVA'!U14</f>
        <v>Con registro</v>
      </c>
      <c r="W12" s="85" t="str">
        <f>+'GESTION DIRECTIVA'!V14</f>
        <v>Probabilidad de afectación reputacional debido a que la entidad no cumpla con las metas y/o objetivos asignados en el cumplimiento del decreto 612 del 2018</v>
      </c>
      <c r="X12" s="4" t="str">
        <f>+'GESTION DIRECTIVA'!W14</f>
        <v>Probabilidad Inherente</v>
      </c>
      <c r="Y12" s="5">
        <f>+'GESTION DIRECTIVA'!X14</f>
        <v>0.2</v>
      </c>
      <c r="Z12" s="4" t="str">
        <f>+'GESTION DIRECTIVA'!Y14</f>
        <v xml:space="preserve">Control No.1
</v>
      </c>
      <c r="AA12" s="5">
        <f>+'GESTION DIRECTIVA'!Z14</f>
        <v>0.4</v>
      </c>
      <c r="AB12" s="5">
        <f>+'GESTION DIRECTIVA'!AA14</f>
        <v>8.0000000000000016E-2</v>
      </c>
      <c r="AC12" s="89">
        <f>+'GESTION DIRECTIVA'!AB14</f>
        <v>0.12</v>
      </c>
      <c r="AD12" s="90">
        <f>+'GESTION DIRECTIVA'!AC14</f>
        <v>0.8</v>
      </c>
      <c r="AE12" s="87">
        <f>+'GESTION DIRECTIVA'!AD14</f>
        <v>0.12</v>
      </c>
      <c r="AF12" s="87">
        <f>+'GESTION DIRECTIVA'!AE14</f>
        <v>0.8</v>
      </c>
      <c r="AG12" s="88" t="str">
        <f>+'GESTION DIRECTIVA'!AF14</f>
        <v>Alto</v>
      </c>
      <c r="AH12" s="91" t="str">
        <f>+'GESTION DIRECTIVA'!AG14</f>
        <v>Evitar, compartir o transferir</v>
      </c>
      <c r="AI12" s="86" t="str">
        <f>+'GESTION DIRECTIVA'!AH14</f>
        <v>Presentaciòn y analisis de rsulatdos y avances en la metas de los planes ante el Comitè de Gestiòn y Desempeño</v>
      </c>
      <c r="AJ12" s="86" t="str">
        <f>+'GESTION DIRECTIVA'!AI14</f>
        <v>Líderes de proceso y dirección</v>
      </c>
      <c r="AK12" s="115">
        <v>46082</v>
      </c>
      <c r="AL12" s="115">
        <v>46174</v>
      </c>
      <c r="AM12" s="86" t="str">
        <f>+'GESTION DIRECTIVA'!AL14</f>
        <v>Semestre</v>
      </c>
      <c r="AN12" s="86">
        <f>+'GESTION DIRECTIVA'!AM14</f>
        <v>0</v>
      </c>
    </row>
    <row r="13" spans="1:40" ht="99.75" x14ac:dyDescent="0.25">
      <c r="A13" s="114"/>
      <c r="B13" s="83"/>
      <c r="C13" s="83"/>
      <c r="D13" s="83"/>
      <c r="E13" s="83"/>
      <c r="F13" s="83"/>
      <c r="G13" s="83"/>
      <c r="H13" s="83"/>
      <c r="I13" s="83"/>
      <c r="J13" s="83"/>
      <c r="K13" s="83"/>
      <c r="L13" s="83"/>
      <c r="M13" s="83"/>
      <c r="N13" s="88"/>
      <c r="O13" s="4" t="str">
        <f>+'GESTION DIRECTIVA'!N15</f>
        <v xml:space="preserve">Control No.2
</v>
      </c>
      <c r="P13" s="6" t="str">
        <f>+'GESTION DIRECTIVA'!O15</f>
        <v>Implementar una matriz de seguimiento y avances a metas establecdas en los planes instiucionales definidos en el Decreto 612 de 2018</v>
      </c>
      <c r="Q13" s="4" t="str">
        <f>+'GESTION DIRECTIVA'!P15</f>
        <v>Preventivo</v>
      </c>
      <c r="R13" s="4" t="str">
        <f>+'GESTION DIRECTIVA'!Q15</f>
        <v>Manual</v>
      </c>
      <c r="S13" s="5">
        <f>+'GESTION DIRECTIVA'!R15</f>
        <v>0.4</v>
      </c>
      <c r="T13" s="4" t="str">
        <f>+'GESTION DIRECTIVA'!S15</f>
        <v>Documentado</v>
      </c>
      <c r="U13" s="4" t="str">
        <f>+'GESTION DIRECTIVA'!T15</f>
        <v>Continua</v>
      </c>
      <c r="V13" s="4" t="str">
        <f>+'GESTION DIRECTIVA'!U15</f>
        <v>Con registro</v>
      </c>
      <c r="W13" s="85"/>
      <c r="X13" s="4" t="str">
        <f>+'GESTION DIRECTIVA'!W15</f>
        <v>Impacto Inherente</v>
      </c>
      <c r="Y13" s="5">
        <f>+'GESTION DIRECTIVA'!X15</f>
        <v>0.8</v>
      </c>
      <c r="Z13" s="4" t="str">
        <f>+'GESTION DIRECTIVA'!Y15</f>
        <v xml:space="preserve">Control No.2
</v>
      </c>
      <c r="AA13" s="5">
        <f>+'GESTION DIRECTIVA'!Z15</f>
        <v>0.4</v>
      </c>
      <c r="AB13" s="5">
        <f>+'GESTION DIRECTIVA'!AA15</f>
        <v>0.32000000000000006</v>
      </c>
      <c r="AC13" s="89"/>
      <c r="AD13" s="89"/>
      <c r="AE13" s="89"/>
      <c r="AF13" s="89"/>
      <c r="AG13" s="88"/>
      <c r="AH13" s="91"/>
      <c r="AI13" s="91"/>
      <c r="AJ13" s="91"/>
      <c r="AK13" s="116"/>
      <c r="AL13" s="116"/>
      <c r="AM13" s="91"/>
      <c r="AN13" s="91"/>
    </row>
    <row r="14" spans="1:40" ht="199.5" x14ac:dyDescent="0.25">
      <c r="A14" s="114"/>
      <c r="B14" s="83">
        <f>+'GESTION DIRECTIVA'!A16</f>
        <v>4</v>
      </c>
      <c r="C14" s="85" t="str">
        <f>+'GESTION DIRECTIVA'!B16</f>
        <v>Reputacional</v>
      </c>
      <c r="D14" s="85" t="str">
        <f>+'GESTION DIRECTIVA'!C16</f>
        <v xml:space="preserve">Ausencia de directrices claras en proyectos de sostenibilidad organizacional.	</v>
      </c>
      <c r="E14" s="85" t="str">
        <f>+'GESTION DIRECTIVA'!D16</f>
        <v>Falta de gobernabilidad y deficiencias en el direccionamiento estratégico de la entidad, lo que genera ausencia de una política pública clara y efectiva.</v>
      </c>
      <c r="F14" s="85" t="str">
        <f>+'GESTION DIRECTIVA'!E16</f>
        <v>Posibilidad de afectación reputacional por ausencia de política pública, asociadas al direccionamiento de la entidad.</v>
      </c>
      <c r="G14" s="85" t="str">
        <f>+'GESTION DIRECTIVA'!F16</f>
        <v>Gestión</v>
      </c>
      <c r="H14" s="85" t="str">
        <f>+'GESTION DIRECTIVA'!G16</f>
        <v>Ejecución y administración de procesos</v>
      </c>
      <c r="I14" s="85" t="str">
        <f>+'GESTION DIRECTIVA'!H16</f>
        <v>3 a 24 veces por año</v>
      </c>
      <c r="J14" s="86" t="str">
        <f>+'GESTION DIRECTIVA'!I16</f>
        <v>Alta</v>
      </c>
      <c r="K14" s="87">
        <f>+'GESTION DIRECTIVA'!J16</f>
        <v>0.8</v>
      </c>
      <c r="L14" s="86" t="str">
        <f>+'GESTION DIRECTIVA'!K16</f>
        <v>Mayor</v>
      </c>
      <c r="M14" s="87">
        <f>+'GESTION DIRECTIVA'!L16</f>
        <v>0.8</v>
      </c>
      <c r="N14" s="88" t="str">
        <f>+'GESTION DIRECTIVA'!M16</f>
        <v>Alto</v>
      </c>
      <c r="O14" s="4" t="str">
        <f>+'GESTION DIRECTIVA'!N16</f>
        <v xml:space="preserve">Control No.1
</v>
      </c>
      <c r="P14" s="6" t="str">
        <f>+'GESTION DIRECTIVA'!O16</f>
        <v xml:space="preserve">Diseñar una metodología estructurada para la formulación de una poltica publica para IMRD, alineada con el plan estratégico institucional y revisada anualmente para asegurar su coherencia con los lineamientos estratégicos y normativos.
</v>
      </c>
      <c r="Q14" s="4" t="str">
        <f>+'GESTION DIRECTIVA'!P16</f>
        <v>Preventivo</v>
      </c>
      <c r="R14" s="4" t="str">
        <f>+'GESTION DIRECTIVA'!Q16</f>
        <v>Manual</v>
      </c>
      <c r="S14" s="5">
        <f>+'GESTION DIRECTIVA'!R16</f>
        <v>0.4</v>
      </c>
      <c r="T14" s="4" t="str">
        <f>+'GESTION DIRECTIVA'!S16</f>
        <v>Documentado</v>
      </c>
      <c r="U14" s="4" t="str">
        <f>+'GESTION DIRECTIVA'!T16</f>
        <v>Continua</v>
      </c>
      <c r="V14" s="4" t="str">
        <f>+'GESTION DIRECTIVA'!U16</f>
        <v>Con registro</v>
      </c>
      <c r="W14" s="85" t="str">
        <f>+'GESTION DIRECTIVA'!V16</f>
        <v>Posibilidad de afectación reputacional por ausencia de política pública, asociadas al direccionamiento de la entidad.</v>
      </c>
      <c r="X14" s="4" t="str">
        <f>+'GESTION DIRECTIVA'!W16</f>
        <v>Probabilidad Inherente</v>
      </c>
      <c r="Y14" s="5">
        <f>+'GESTION DIRECTIVA'!X16</f>
        <v>0.8</v>
      </c>
      <c r="Z14" s="4" t="str">
        <f>+'GESTION DIRECTIVA'!Y16</f>
        <v xml:space="preserve">Control No.1
</v>
      </c>
      <c r="AA14" s="5">
        <f>+'GESTION DIRECTIVA'!Z16</f>
        <v>0.4</v>
      </c>
      <c r="AB14" s="5">
        <f>+'GESTION DIRECTIVA'!AA16</f>
        <v>0.32000000000000006</v>
      </c>
      <c r="AC14" s="89">
        <f>+'GESTION DIRECTIVA'!AB16</f>
        <v>0.48</v>
      </c>
      <c r="AD14" s="90">
        <f>+'GESTION DIRECTIVA'!AC16</f>
        <v>0.8</v>
      </c>
      <c r="AE14" s="87">
        <f>+'GESTION DIRECTIVA'!AD16</f>
        <v>0.48</v>
      </c>
      <c r="AF14" s="87">
        <f>+'GESTION DIRECTIVA'!AE16</f>
        <v>0.8</v>
      </c>
      <c r="AG14" s="88" t="str">
        <f>+'GESTION DIRECTIVA'!AF16</f>
        <v>Alto</v>
      </c>
      <c r="AH14" s="91" t="str">
        <f>+'GESTION DIRECTIVA'!AG16</f>
        <v>Evitar, compartir o transferir</v>
      </c>
      <c r="AI14" s="86" t="str">
        <f>+'GESTION DIRECTIVA'!AH16</f>
        <v>Capacitar al equipo directivo y técnico en la aplicación de la metodología estandarizada para la formulación de políticas públicas, asegurando su comprensión y correcta implementación, así como su alineación con el plan estratégico institucional y los marcos normativos vigentes.</v>
      </c>
      <c r="AJ14" s="86" t="str">
        <f>+'GESTION DIRECTIVA'!AI16</f>
        <v>Líderes de proceso y dirección</v>
      </c>
      <c r="AK14" s="115">
        <v>46082</v>
      </c>
      <c r="AL14" s="115">
        <v>46174</v>
      </c>
      <c r="AM14" s="86" t="str">
        <f>+'GESTION DIRECTIVA'!AL16</f>
        <v>Semestre</v>
      </c>
      <c r="AN14" s="86">
        <f>+'GESTION DIRECTIVA'!AM16</f>
        <v>0</v>
      </c>
    </row>
    <row r="15" spans="1:40" ht="138" customHeight="1" x14ac:dyDescent="0.25">
      <c r="A15" s="114"/>
      <c r="B15" s="83"/>
      <c r="C15" s="83"/>
      <c r="D15" s="83"/>
      <c r="E15" s="83"/>
      <c r="F15" s="83"/>
      <c r="G15" s="83"/>
      <c r="H15" s="83"/>
      <c r="I15" s="83"/>
      <c r="J15" s="83"/>
      <c r="K15" s="83"/>
      <c r="L15" s="83"/>
      <c r="M15" s="83"/>
      <c r="N15" s="88"/>
      <c r="O15" s="4" t="str">
        <f>+'GESTION DIRECTIVA'!N17</f>
        <v xml:space="preserve">Control No.2
</v>
      </c>
      <c r="P15" s="6" t="str">
        <f>+'GESTION DIRECTIVA'!O17</f>
        <v xml:space="preserve">Generar acciones de mejora que mitiguen los efectos de la ausencia o debilidad de políticas públicas, asegurando la continuidad del direccionamiento estratégico y la mejora del desempeño institucional.
</v>
      </c>
      <c r="Q15" s="4" t="str">
        <f>+'GESTION DIRECTIVA'!P17</f>
        <v>Preventivo</v>
      </c>
      <c r="R15" s="4" t="str">
        <f>+'GESTION DIRECTIVA'!Q17</f>
        <v>Manual</v>
      </c>
      <c r="S15" s="5">
        <f>+'GESTION DIRECTIVA'!R17</f>
        <v>0.4</v>
      </c>
      <c r="T15" s="4" t="str">
        <f>+'GESTION DIRECTIVA'!S17</f>
        <v>Documentado</v>
      </c>
      <c r="U15" s="4" t="str">
        <f>+'GESTION DIRECTIVA'!T17</f>
        <v>Continua</v>
      </c>
      <c r="V15" s="4" t="str">
        <f>+'GESTION DIRECTIVA'!U17</f>
        <v>Con registro</v>
      </c>
      <c r="W15" s="85"/>
      <c r="X15" s="4" t="str">
        <f>+'GESTION DIRECTIVA'!W17</f>
        <v>Impacto Inherente</v>
      </c>
      <c r="Y15" s="5">
        <f>+'GESTION DIRECTIVA'!X17</f>
        <v>0.8</v>
      </c>
      <c r="Z15" s="4" t="str">
        <f>+'GESTION DIRECTIVA'!Y17</f>
        <v xml:space="preserve">Control No.2
</v>
      </c>
      <c r="AA15" s="5">
        <f>+'GESTION DIRECTIVA'!Z17</f>
        <v>0.4</v>
      </c>
      <c r="AB15" s="5">
        <f>+'GESTION DIRECTIVA'!AA17</f>
        <v>0.32000000000000006</v>
      </c>
      <c r="AC15" s="89"/>
      <c r="AD15" s="89"/>
      <c r="AE15" s="89"/>
      <c r="AF15" s="89"/>
      <c r="AG15" s="88"/>
      <c r="AH15" s="91"/>
      <c r="AI15" s="91"/>
      <c r="AJ15" s="91"/>
      <c r="AK15" s="116"/>
      <c r="AL15" s="116"/>
      <c r="AM15" s="91"/>
      <c r="AN15" s="91"/>
    </row>
    <row r="16" spans="1:40" ht="152.25" customHeight="1" x14ac:dyDescent="0.25">
      <c r="A16" s="114"/>
      <c r="B16" s="83">
        <f>+'GESTION DIRECTIVA'!A18</f>
        <v>5</v>
      </c>
      <c r="C16" s="85" t="str">
        <f>+'GESTION DIRECTIVA'!B18</f>
        <v>Económico, Reputacional</v>
      </c>
      <c r="D16" s="85" t="str">
        <f>+'GESTION DIRECTIVA'!C18</f>
        <v>Deficiencias en la planificación de la dotación de personal.
Falta de perfiles idóneos para cubrir las necesidades institucionales.
Procesos de contratación lentos o insuficientes.
Falta de formación y capacitación del personal actual.</v>
      </c>
      <c r="E16" s="85" t="str">
        <f>+'GESTION DIRECTIVA'!D18</f>
        <v>Presupuesto insuficiente para contratación de personal adicional.
Falta de estudios técnicos que sustenten la necesidad de ampliar la planta de personal.
Procesos burocráticos que retrasan la incorporación de nuevo talento.
Falta de políticas claras para la gestión del talento humano dentro de la entidad.</v>
      </c>
      <c r="F16" s="85" t="str">
        <f>+'GESTION DIRECTIVA'!E18</f>
        <v>Posibilidad de afectación reputacional y económica debido a que la planta de personal no logre dar cobertura a las necesidades administrativas y misionales de la entidad</v>
      </c>
      <c r="G16" s="85" t="str">
        <f>+'GESTION DIRECTIVA'!F18</f>
        <v>Gestión</v>
      </c>
      <c r="H16" s="85" t="str">
        <f>+'GESTION DIRECTIVA'!G18</f>
        <v>Ejecución y administración de procesos</v>
      </c>
      <c r="I16" s="85" t="str">
        <f>+'GESTION DIRECTIVA'!H18</f>
        <v>3 a 24 veces por año</v>
      </c>
      <c r="J16" s="86" t="str">
        <f>+'GESTION DIRECTIVA'!I18</f>
        <v>Baja</v>
      </c>
      <c r="K16" s="87">
        <f>+'GESTION DIRECTIVA'!J18</f>
        <v>0.4</v>
      </c>
      <c r="L16" s="86" t="str">
        <f>+'GESTION DIRECTIVA'!K18</f>
        <v>Catastrófico</v>
      </c>
      <c r="M16" s="87">
        <f>+'GESTION DIRECTIVA'!L18</f>
        <v>1</v>
      </c>
      <c r="N16" s="88" t="str">
        <f>+'GESTION DIRECTIVA'!M18</f>
        <v>Extremo</v>
      </c>
      <c r="O16" s="4" t="str">
        <f>+'GESTION DIRECTIVA'!N18</f>
        <v xml:space="preserve">Control No.1
</v>
      </c>
      <c r="P16" s="6" t="str">
        <f>+'GESTION DIRECTIVA'!O18</f>
        <v>Evaluación de hojas de vida y proveedores de servicios y bienes para garantizar idoneidad del personal.</v>
      </c>
      <c r="Q16" s="4" t="str">
        <f>+'GESTION DIRECTIVA'!P18</f>
        <v>Preventivo</v>
      </c>
      <c r="R16" s="4" t="str">
        <f>+'GESTION DIRECTIVA'!Q18</f>
        <v>Manual</v>
      </c>
      <c r="S16" s="5">
        <f>+'GESTION DIRECTIVA'!R18</f>
        <v>0.4</v>
      </c>
      <c r="T16" s="4" t="str">
        <f>+'GESTION DIRECTIVA'!S18</f>
        <v>Documentado</v>
      </c>
      <c r="U16" s="4" t="str">
        <f>+'GESTION DIRECTIVA'!T18</f>
        <v>Continua</v>
      </c>
      <c r="V16" s="4" t="str">
        <f>+'GESTION DIRECTIVA'!U18</f>
        <v>Con registro</v>
      </c>
      <c r="W16" s="85" t="str">
        <f>+'GESTION DIRECTIVA'!V18</f>
        <v>Posibilidad de afectación reputacional y económica debido a que la planta de personal no logre dar cobertura a las necesidades administrativas y misionales de la entidad</v>
      </c>
      <c r="X16" s="4" t="str">
        <f>+'GESTION DIRECTIVA'!W18</f>
        <v>Probabilidad Inherente</v>
      </c>
      <c r="Y16" s="5">
        <f>+'GESTION DIRECTIVA'!X18</f>
        <v>0.4</v>
      </c>
      <c r="Z16" s="4" t="str">
        <f>+'GESTION DIRECTIVA'!Y18</f>
        <v xml:space="preserve">Control No.1
</v>
      </c>
      <c r="AA16" s="5">
        <f>+'GESTION DIRECTIVA'!Z18</f>
        <v>0.4</v>
      </c>
      <c r="AB16" s="5">
        <f>+'GESTION DIRECTIVA'!AA18</f>
        <v>0.16000000000000003</v>
      </c>
      <c r="AC16" s="89">
        <f>+'GESTION DIRECTIVA'!AB18</f>
        <v>0.24</v>
      </c>
      <c r="AD16" s="90">
        <f>+'GESTION DIRECTIVA'!AC18</f>
        <v>1</v>
      </c>
      <c r="AE16" s="87">
        <f>+'GESTION DIRECTIVA'!AD18</f>
        <v>0.24</v>
      </c>
      <c r="AF16" s="87">
        <f>+'GESTION DIRECTIVA'!AE18</f>
        <v>1</v>
      </c>
      <c r="AG16" s="88" t="str">
        <f>+'GESTION DIRECTIVA'!AF18</f>
        <v>Extremo</v>
      </c>
      <c r="AH16" s="91" t="str">
        <f>+'GESTION DIRECTIVA'!AG18</f>
        <v>Eliminar o reducir el riesgo</v>
      </c>
      <c r="AI16" s="86" t="str">
        <f>+'GESTION DIRECTIVA'!AH18</f>
        <v>Revisión hojas de vida, soportes y ruta de documentos en el proceso contractual</v>
      </c>
      <c r="AJ16" s="86" t="str">
        <f>+'GESTION DIRECTIVA'!AI18</f>
        <v xml:space="preserve">Responsable proceso de contratación </v>
      </c>
      <c r="AK16" s="115">
        <v>46082</v>
      </c>
      <c r="AL16" s="115">
        <v>46174</v>
      </c>
      <c r="AM16" s="86" t="str">
        <f>+'GESTION DIRECTIVA'!AL18</f>
        <v>SEMESTRE</v>
      </c>
      <c r="AN16" s="86">
        <f>+'GESTION DIRECTIVA'!AM18</f>
        <v>0</v>
      </c>
    </row>
    <row r="17" spans="1:40" ht="142.5" customHeight="1" x14ac:dyDescent="0.25">
      <c r="A17" s="114"/>
      <c r="B17" s="117"/>
      <c r="C17" s="117"/>
      <c r="D17" s="117"/>
      <c r="E17" s="117"/>
      <c r="F17" s="117"/>
      <c r="G17" s="117"/>
      <c r="H17" s="117"/>
      <c r="I17" s="117"/>
      <c r="J17" s="117"/>
      <c r="K17" s="87"/>
      <c r="L17" s="86"/>
      <c r="M17" s="87"/>
      <c r="N17" s="88"/>
      <c r="O17" s="4" t="str">
        <f>+'GESTION DIRECTIVA'!N19</f>
        <v xml:space="preserve">Control No.2
</v>
      </c>
      <c r="P17" s="6" t="str">
        <f>+'GESTION DIRECTIVA'!O19</f>
        <v>Establecmiento de un equipode planeacion para el seguimiento del plan de accion, desde los procesos misionales.</v>
      </c>
      <c r="Q17" s="4" t="str">
        <f>+'GESTION DIRECTIVA'!P19</f>
        <v>Preventivo</v>
      </c>
      <c r="R17" s="4" t="str">
        <f>+'GESTION DIRECTIVA'!Q19</f>
        <v>Manual</v>
      </c>
      <c r="S17" s="5">
        <f>+'GESTION DIRECTIVA'!R19</f>
        <v>0.4</v>
      </c>
      <c r="T17" s="4" t="str">
        <f>+'GESTION DIRECTIVA'!S19</f>
        <v>Documentado</v>
      </c>
      <c r="U17" s="4" t="str">
        <f>+'GESTION DIRECTIVA'!T19</f>
        <v>Continua</v>
      </c>
      <c r="V17" s="4" t="str">
        <f>+'GESTION DIRECTIVA'!U19</f>
        <v>Con registro</v>
      </c>
      <c r="W17" s="85"/>
      <c r="X17" s="4" t="str">
        <f>+'GESTION DIRECTIVA'!W19</f>
        <v>Impacto Inherente</v>
      </c>
      <c r="Y17" s="5">
        <f>+'GESTION DIRECTIVA'!X19</f>
        <v>1</v>
      </c>
      <c r="Z17" s="4" t="str">
        <f>+'GESTION DIRECTIVA'!Y19</f>
        <v xml:space="preserve">Control No.2
</v>
      </c>
      <c r="AA17" s="5">
        <f>+'GESTION DIRECTIVA'!Z19</f>
        <v>0.4</v>
      </c>
      <c r="AB17" s="5">
        <f>+'GESTION DIRECTIVA'!AA19</f>
        <v>0.4</v>
      </c>
      <c r="AC17" s="89"/>
      <c r="AD17" s="89"/>
      <c r="AE17" s="87"/>
      <c r="AF17" s="87"/>
      <c r="AG17" s="88"/>
      <c r="AH17" s="91"/>
      <c r="AI17" s="91"/>
      <c r="AJ17" s="91"/>
      <c r="AK17" s="116"/>
      <c r="AL17" s="116"/>
      <c r="AM17" s="91"/>
      <c r="AN17" s="91"/>
    </row>
    <row r="18" spans="1:40" ht="57" x14ac:dyDescent="0.25">
      <c r="A18" s="118" t="str">
        <f>'CONTROL Y EVALUACION'!$C$4</f>
        <v xml:space="preserve">EVALUACIÓN Y SEGUIMIENTO A LA GESTIÓN </v>
      </c>
      <c r="B18" s="119">
        <f t="array" ref="B18:B19">+'CONTROL Y EVALUACION'!A10:A11</f>
        <v>1</v>
      </c>
      <c r="C18" s="120" t="str">
        <f t="array" ref="C18:C19">+'CONTROL Y EVALUACION'!B10:B11</f>
        <v>Reputacional</v>
      </c>
      <c r="D18" s="120" t="str">
        <f t="array" ref="D18:D19">+'CONTROL Y EVALUACION'!C10:C11</f>
        <v>Limitaciones en la aplicación de técnicas de auditoría y en la revisión de evidencias dentro del proceso de auditoría interna.</v>
      </c>
      <c r="E18" s="120" t="str">
        <f t="array" ref="E18:E19">+'CONTROL Y EVALUACION'!D10:D11</f>
        <v xml:space="preserve">Débil consolidación de la cultura de control y dificultades en la implementación de un sistema de auditoría basado en la gestión de riesgos.
</v>
      </c>
      <c r="F18" s="120" t="str">
        <f t="array" ref="F18:F19">+'CONTROL Y EVALUACION'!E10:E11</f>
        <v>Probabilidad de afecatción reputacional debido a que las auditorías internas al SGC no reflejan hallazgos existentes, impidiendo la mejora de procesos</v>
      </c>
      <c r="G18" s="120" t="str">
        <f t="array" ref="G18:G19">+'CONTROL Y EVALUACION'!F10:F11</f>
        <v>Gestión</v>
      </c>
      <c r="H18" s="120" t="str">
        <f t="array" ref="H18:H19">+'CONTROL Y EVALUACION'!G10:G11</f>
        <v>Ejecución y administración de procesos</v>
      </c>
      <c r="I18" s="120" t="str">
        <f t="array" ref="I18:I19">+'CONTROL Y EVALUACION'!H10:H11</f>
        <v>3 a 24 veces por año</v>
      </c>
      <c r="J18" s="121" t="str">
        <f t="array" ref="J18:J19">+'CONTROL Y EVALUACION'!I10:I11</f>
        <v>Baja</v>
      </c>
      <c r="K18" s="122">
        <f t="array" ref="K18:K19">+'CONTROL Y EVALUACION'!J10:J11</f>
        <v>0.4</v>
      </c>
      <c r="L18" s="121" t="str">
        <f t="array" ref="L18:L19">+'CONTROL Y EVALUACION'!K10:K11</f>
        <v>Moderado</v>
      </c>
      <c r="M18" s="122">
        <f t="array" ref="M18:M19">+'CONTROL Y EVALUACION'!L10:L11</f>
        <v>0.6</v>
      </c>
      <c r="N18" s="123" t="str">
        <f t="array" ref="N18:N19">+'CONTROL Y EVALUACION'!M10:M11</f>
        <v>Moderado</v>
      </c>
      <c r="O18" s="15" t="str">
        <f t="array" ref="O18:O19">+'CONTROL Y EVALUACION'!N10:N11</f>
        <v xml:space="preserve">Control No.1
</v>
      </c>
      <c r="P18" s="17" t="str">
        <f t="array" ref="P18:P19">+'CONTROL Y EVALUACION'!O10:O11</f>
        <v>Elaboraciòn y actualizaciòn constante de listado maestro de documentos y registros</v>
      </c>
      <c r="Q18" s="15" t="str">
        <f t="array" ref="Q18:Q19">+'CONTROL Y EVALUACION'!P10:P11</f>
        <v>Preventivo</v>
      </c>
      <c r="R18" s="15" t="str">
        <f t="array" ref="R18:R19">+'CONTROL Y EVALUACION'!Q10:Q11</f>
        <v>Manual</v>
      </c>
      <c r="S18" s="16">
        <f t="array" ref="S18:S19">+'CONTROL Y EVALUACION'!R10:R11</f>
        <v>0.4</v>
      </c>
      <c r="T18" s="15" t="str">
        <f t="array" ref="T18:T19">+'CONTROL Y EVALUACION'!S10:S11</f>
        <v>Documentado</v>
      </c>
      <c r="U18" s="15" t="str">
        <f t="array" ref="U18:U19">+'CONTROL Y EVALUACION'!T10:T11</f>
        <v>Continua</v>
      </c>
      <c r="V18" s="15" t="str">
        <f t="array" ref="V18:V19">+'CONTROL Y EVALUACION'!U10:U11</f>
        <v>Con registro</v>
      </c>
      <c r="W18" s="120" t="str">
        <f t="array" ref="W18:W19">+'CONTROL Y EVALUACION'!V10:V11</f>
        <v>Probabilidad de afecatción reputacional debido a que las auditorías internas al SGC no reflejan hallazgos existentes, impidiendo la mejora de procesos</v>
      </c>
      <c r="X18" s="15" t="str">
        <f t="array" ref="X18:X19">+'CONTROL Y EVALUACION'!W10:W11</f>
        <v>Probabilidad Inherente</v>
      </c>
      <c r="Y18" s="16">
        <f t="array" ref="Y18:Y19">+'CONTROL Y EVALUACION'!X10:X11</f>
        <v>0.4</v>
      </c>
      <c r="Z18" s="15" t="str">
        <f t="array" ref="Z18:Z19">+'CONTROL Y EVALUACION'!Y10:Y11</f>
        <v xml:space="preserve">Control No.1
</v>
      </c>
      <c r="AA18" s="16">
        <f t="array" ref="AA18:AA19">+'CONTROL Y EVALUACION'!Z10:Z11</f>
        <v>0.4</v>
      </c>
      <c r="AB18" s="16">
        <f t="array" ref="AB18:AB19">+'CONTROL Y EVALUACION'!AA10:AA11</f>
        <v>0.16000000000000003</v>
      </c>
      <c r="AC18" s="124">
        <f t="array" ref="AC18:AC19">+'CONTROL Y EVALUACION'!AB10:AB11</f>
        <v>0.24</v>
      </c>
      <c r="AD18" s="125">
        <f t="array" ref="AD18:AD19">+'CONTROL Y EVALUACION'!AC10:AC11</f>
        <v>0.6</v>
      </c>
      <c r="AE18" s="122">
        <f t="array" ref="AE18:AE19">+'CONTROL Y EVALUACION'!AD10:AD11</f>
        <v>0.24</v>
      </c>
      <c r="AF18" s="122">
        <f t="array" ref="AF18:AF19">+'CONTROL Y EVALUACION'!AE10:AE11</f>
        <v>0.6</v>
      </c>
      <c r="AG18" s="123" t="str">
        <f t="array" ref="AG18:AG19">+'CONTROL Y EVALUACION'!AF10:AF11</f>
        <v>Moderado</v>
      </c>
      <c r="AH18" s="126" t="str">
        <f t="array" ref="AH18:AH19">+'CONTROL Y EVALUACION'!AG10:AG11</f>
        <v>Asumir el riesgo, Reducir el riesgo</v>
      </c>
      <c r="AI18" s="121" t="str">
        <f t="array" ref="AI18:AI19">+'CONTROL Y EVALUACION'!AH10:AH11</f>
        <v>Listado maestro de documentos y registros actualizados</v>
      </c>
      <c r="AJ18" s="121" t="str">
        <f t="array" ref="AJ18:AJ19">+'CONTROL Y EVALUACION'!AI10:AI11</f>
        <v>Líder del proceso de calidad</v>
      </c>
      <c r="AK18" s="115">
        <v>46082</v>
      </c>
      <c r="AL18" s="115">
        <v>46174</v>
      </c>
      <c r="AM18" s="127" t="str">
        <f t="array" ref="AM18:AM19">+'CONTROL Y EVALUACION'!AL10:AL11</f>
        <v>SEMESTRAL</v>
      </c>
      <c r="AN18" s="127">
        <f t="array" ref="AN18:AN19">+'CONTROL Y EVALUACION'!AM10:AM11</f>
        <v>0</v>
      </c>
    </row>
    <row r="19" spans="1:40" ht="85.5" x14ac:dyDescent="0.25">
      <c r="A19" s="118"/>
      <c r="B19" s="119">
        <v>0</v>
      </c>
      <c r="C19" s="120">
        <v>0</v>
      </c>
      <c r="D19" s="120">
        <v>0</v>
      </c>
      <c r="E19" s="120">
        <v>0</v>
      </c>
      <c r="F19" s="120">
        <v>0</v>
      </c>
      <c r="G19" s="120">
        <v>0</v>
      </c>
      <c r="H19" s="120">
        <v>0</v>
      </c>
      <c r="I19" s="120">
        <v>0</v>
      </c>
      <c r="J19" s="121">
        <v>0</v>
      </c>
      <c r="K19" s="122">
        <v>0</v>
      </c>
      <c r="L19" s="121">
        <v>0</v>
      </c>
      <c r="M19" s="122">
        <v>0</v>
      </c>
      <c r="N19" s="123">
        <v>0</v>
      </c>
      <c r="O19" s="4" t="str">
        <v xml:space="preserve">Control No.2
</v>
      </c>
      <c r="P19" s="6" t="str">
        <v>Socializaciòn con los líderes y apoyo de procesos, acerca de los documentos de procedimientos y registros</v>
      </c>
      <c r="Q19" s="4" t="str">
        <v>Preventivo</v>
      </c>
      <c r="R19" s="4" t="str">
        <v>Manual</v>
      </c>
      <c r="S19" s="5">
        <v>0.4</v>
      </c>
      <c r="T19" s="4" t="str">
        <v>Documentado</v>
      </c>
      <c r="U19" s="4" t="str">
        <v>Continua</v>
      </c>
      <c r="V19" s="4" t="str">
        <v>Con registro</v>
      </c>
      <c r="W19" s="120">
        <v>0</v>
      </c>
      <c r="X19" s="4" t="str">
        <v>Impacto Inherente</v>
      </c>
      <c r="Y19" s="5">
        <v>0.6</v>
      </c>
      <c r="Z19" s="4" t="str">
        <v xml:space="preserve">Control No.2
</v>
      </c>
      <c r="AA19" s="5">
        <v>0.4</v>
      </c>
      <c r="AB19" s="5">
        <v>0.24</v>
      </c>
      <c r="AC19" s="124">
        <v>0</v>
      </c>
      <c r="AD19" s="125">
        <v>0</v>
      </c>
      <c r="AE19" s="122">
        <v>0</v>
      </c>
      <c r="AF19" s="122">
        <v>0</v>
      </c>
      <c r="AG19" s="123">
        <v>0</v>
      </c>
      <c r="AH19" s="126">
        <v>0</v>
      </c>
      <c r="AI19" s="121">
        <v>0</v>
      </c>
      <c r="AJ19" s="121">
        <v>0</v>
      </c>
      <c r="AK19" s="116"/>
      <c r="AL19" s="116"/>
      <c r="AM19" s="127">
        <v>0</v>
      </c>
      <c r="AN19" s="127">
        <v>0</v>
      </c>
    </row>
    <row r="20" spans="1:40" ht="72" customHeight="1" x14ac:dyDescent="0.25">
      <c r="A20" s="118"/>
      <c r="B20" s="83">
        <f t="array" ref="B20:B21">+'CONTROL Y EVALUACION'!A12:A13</f>
        <v>2</v>
      </c>
      <c r="C20" s="85" t="str">
        <f t="array" ref="C20:C21">+'CONTROL Y EVALUACION'!B12:B13</f>
        <v>Reputacional</v>
      </c>
      <c r="D20" s="85" t="str">
        <f t="array" ref="D20:D21">+'CONTROL Y EVALUACION'!C12:C13</f>
        <v xml:space="preserve">Inconsistencias en la supervisión y evaluación del desempeño institucional, afectando la toma de decisiones basada en datos confiables.
</v>
      </c>
      <c r="E20" s="85" t="str">
        <f t="array" ref="E20:E21">+'CONTROL Y EVALUACION'!D12:D13</f>
        <v xml:space="preserve">Falta de alineación entre el sistema de control y la planeación estratégica institucional, junto con la ausencia de mecanismos efectivos para la integración y articulación de procesos.
</v>
      </c>
      <c r="F20" s="85" t="str">
        <f t="array" ref="F20:F21">+'CONTROL Y EVALUACION'!E12:E13</f>
        <v>Probabilidad de afectación reputacional debido a que los mecanismos de seguimiento y control, no estén articulados con los objetivos estratégicos de la entidad.</v>
      </c>
      <c r="G20" s="85" t="str">
        <f t="array" ref="G20:G21">+'CONTROL Y EVALUACION'!F12:F13</f>
        <v>Gestión</v>
      </c>
      <c r="H20" s="85" t="str">
        <f t="array" ref="H20:H21">+'CONTROL Y EVALUACION'!G12:G13</f>
        <v>Ejecución y administración de procesos</v>
      </c>
      <c r="I20" s="85" t="str">
        <f t="array" ref="I20:I21">+'CONTROL Y EVALUACION'!H12:H13</f>
        <v>Máximo 2 por año</v>
      </c>
      <c r="J20" s="86" t="str">
        <f t="array" ref="J20:J21">+'CONTROL Y EVALUACION'!I12:I13</f>
        <v>Muy baja</v>
      </c>
      <c r="K20" s="87">
        <f t="array" ref="K20:K21">+'CONTROL Y EVALUACION'!J12:J13</f>
        <v>0.2</v>
      </c>
      <c r="L20" s="86" t="str">
        <f t="array" ref="L20:L21">+'CONTROL Y EVALUACION'!K12:K13</f>
        <v>Moderado</v>
      </c>
      <c r="M20" s="87">
        <f t="array" ref="M20:M21">+'CONTROL Y EVALUACION'!L12:L13</f>
        <v>0.6</v>
      </c>
      <c r="N20" s="88" t="str">
        <f t="array" ref="N20:N21">+'CONTROL Y EVALUACION'!M12:M13</f>
        <v>Moderado</v>
      </c>
      <c r="O20" s="4" t="str">
        <f t="array" ref="O20:O21">+'CONTROL Y EVALUACION'!N12:N13</f>
        <v xml:space="preserve">Control No.1
</v>
      </c>
      <c r="P20" s="6" t="str">
        <f t="array" ref="P20:P21">+'CONTROL Y EVALUACION'!O12:O13</f>
        <v>Realizar mìnimo una vez al año, auditorías internas al sistema de gestiòn de calidad y socializar los resultados con la Direcciòn y lo lìderes de procesos</v>
      </c>
      <c r="Q20" s="4" t="str">
        <f t="array" ref="Q20:Q21">+'CONTROL Y EVALUACION'!P12:P13</f>
        <v>Preventivo</v>
      </c>
      <c r="R20" s="4" t="str">
        <f t="array" ref="R20:R21">+'CONTROL Y EVALUACION'!Q12:Q13</f>
        <v>Manual</v>
      </c>
      <c r="S20" s="5">
        <f t="array" ref="S20:S21">+'CONTROL Y EVALUACION'!R12:R13</f>
        <v>0.4</v>
      </c>
      <c r="T20" s="4" t="str">
        <f t="array" ref="T20:T21">+'CONTROL Y EVALUACION'!S12:S13</f>
        <v>Documentado</v>
      </c>
      <c r="U20" s="4" t="str">
        <f t="array" ref="U20:U21">+'CONTROL Y EVALUACION'!T12:T13</f>
        <v>Continua</v>
      </c>
      <c r="V20" s="4" t="str">
        <f t="array" ref="V20:V21">+'CONTROL Y EVALUACION'!U12:U13</f>
        <v>Con registro</v>
      </c>
      <c r="W20" s="85" t="str">
        <f t="array" ref="W20:W21">+'CONTROL Y EVALUACION'!V12:V13</f>
        <v>Probabilidad de afectación reputacional debido a que los mecanismos de seguimiento y control, no estén articulados con los objetivos estratégicos de la entidad.</v>
      </c>
      <c r="X20" s="4" t="str">
        <f t="array" ref="X20:X21">+'CONTROL Y EVALUACION'!W12:W13</f>
        <v>Probabilidad Inherente</v>
      </c>
      <c r="Y20" s="5">
        <f t="array" ref="Y20:Y21">+'CONTROL Y EVALUACION'!X12:X13</f>
        <v>0.2</v>
      </c>
      <c r="Z20" s="4" t="str">
        <f t="array" ref="Z20:Z21">+'CONTROL Y EVALUACION'!Y12:Y13</f>
        <v xml:space="preserve">Control No.1
</v>
      </c>
      <c r="AA20" s="5">
        <f t="array" ref="AA20:AA21">+'CONTROL Y EVALUACION'!Z12:Z13</f>
        <v>0.4</v>
      </c>
      <c r="AB20" s="5">
        <f t="array" ref="AB20:AB21">+'CONTROL Y EVALUACION'!AA12:AA13</f>
        <v>8.0000000000000016E-2</v>
      </c>
      <c r="AC20" s="89">
        <f t="array" ref="AC20:AC21">+'CONTROL Y EVALUACION'!AB12:AB13</f>
        <v>0.12</v>
      </c>
      <c r="AD20" s="90">
        <f t="array" ref="AD20:AD21">+'CONTROL Y EVALUACION'!AC12:AC13</f>
        <v>0.6</v>
      </c>
      <c r="AE20" s="87">
        <f t="array" ref="AE20:AE21">+'CONTROL Y EVALUACION'!AD12:AD13</f>
        <v>0.12</v>
      </c>
      <c r="AF20" s="87">
        <f t="array" ref="AF20:AF21">+'CONTROL Y EVALUACION'!AE12:AE13</f>
        <v>0.6</v>
      </c>
      <c r="AG20" s="88" t="str">
        <f t="array" ref="AG20:AG21">+'CONTROL Y EVALUACION'!AF12:AF13</f>
        <v>Moderado</v>
      </c>
      <c r="AH20" s="91" t="str">
        <f t="array" ref="AH20:AH21">+'CONTROL Y EVALUACION'!AG12:AG13</f>
        <v>Asumir el riesgo, Reducir el riesgo</v>
      </c>
      <c r="AI20" s="86" t="str">
        <f t="array" ref="AI20:AI21">+'CONTROL Y EVALUACION'!AH12:AH13</f>
        <v>Ejecución de auditorías y emisión de recomendaciones y observaciones</v>
      </c>
      <c r="AJ20" s="86" t="str">
        <f t="array" ref="AJ20:AJ21">+'CONTROL Y EVALUACION'!AI12:AI13</f>
        <v>Líder del proceso de calidad</v>
      </c>
      <c r="AK20" s="92">
        <v>46082</v>
      </c>
      <c r="AL20" s="128">
        <v>46174</v>
      </c>
      <c r="AM20" s="129">
        <f t="array" ref="AM20:AM21">+'CONTROL Y EVALUACION'!AL12:AL13</f>
        <v>0</v>
      </c>
      <c r="AN20" s="129">
        <f t="array" ref="AN20:AN21">+'CONTROL Y EVALUACION'!AM12:AM13</f>
        <v>0</v>
      </c>
    </row>
    <row r="21" spans="1:40" ht="15.75" customHeight="1" x14ac:dyDescent="0.25">
      <c r="A21" s="118"/>
      <c r="B21" s="83">
        <v>0</v>
      </c>
      <c r="C21" s="85">
        <v>0</v>
      </c>
      <c r="D21" s="85">
        <v>0</v>
      </c>
      <c r="E21" s="85">
        <v>0</v>
      </c>
      <c r="F21" s="85">
        <v>0</v>
      </c>
      <c r="G21" s="85">
        <v>0</v>
      </c>
      <c r="H21" s="85">
        <v>0</v>
      </c>
      <c r="I21" s="85">
        <v>0</v>
      </c>
      <c r="J21" s="86">
        <v>0</v>
      </c>
      <c r="K21" s="87">
        <v>0</v>
      </c>
      <c r="L21" s="86">
        <v>0</v>
      </c>
      <c r="M21" s="87">
        <v>0</v>
      </c>
      <c r="N21" s="88">
        <v>0</v>
      </c>
      <c r="O21" s="4" t="str">
        <v xml:space="preserve">Control No.2
</v>
      </c>
      <c r="P21" s="6" t="str">
        <v>Realizar seguimiento a planes de mejoramiento de resultados de auditorías internas SGC</v>
      </c>
      <c r="Q21" s="4" t="str">
        <v>Preventivo</v>
      </c>
      <c r="R21" s="4" t="str">
        <v>Manual</v>
      </c>
      <c r="S21" s="5">
        <v>0.4</v>
      </c>
      <c r="T21" s="4" t="str">
        <v>Documentado</v>
      </c>
      <c r="U21" s="4" t="str">
        <v>Continua</v>
      </c>
      <c r="V21" s="4" t="str">
        <v>Con registro</v>
      </c>
      <c r="W21" s="85">
        <v>0</v>
      </c>
      <c r="X21" s="4" t="str">
        <v>Impacto Inherente</v>
      </c>
      <c r="Y21" s="5">
        <v>0.6</v>
      </c>
      <c r="Z21" s="4" t="str">
        <v xml:space="preserve">Control No.2
</v>
      </c>
      <c r="AA21" s="5">
        <v>0.4</v>
      </c>
      <c r="AB21" s="5">
        <v>0.24</v>
      </c>
      <c r="AC21" s="89">
        <v>0</v>
      </c>
      <c r="AD21" s="90">
        <v>0</v>
      </c>
      <c r="AE21" s="87">
        <v>0</v>
      </c>
      <c r="AF21" s="87">
        <v>0</v>
      </c>
      <c r="AG21" s="88">
        <v>0</v>
      </c>
      <c r="AH21" s="91">
        <v>0</v>
      </c>
      <c r="AI21" s="86">
        <v>0</v>
      </c>
      <c r="AJ21" s="86">
        <v>0</v>
      </c>
      <c r="AK21" s="92"/>
      <c r="AL21" s="128"/>
      <c r="AM21" s="129">
        <v>0</v>
      </c>
      <c r="AN21" s="129">
        <v>0</v>
      </c>
    </row>
    <row r="22" spans="1:40" ht="15.75" customHeight="1" x14ac:dyDescent="0.25">
      <c r="A22" s="118"/>
      <c r="B22" s="83">
        <f t="array" ref="B22:B23">+'CONTROL Y EVALUACION'!A14:A15</f>
        <v>3</v>
      </c>
      <c r="C22" s="85" t="str">
        <f t="array" ref="C22:C23">+'CONTROL Y EVALUACION'!B14:B15</f>
        <v>Reputacional</v>
      </c>
      <c r="D22" s="85" t="str">
        <f t="array" ref="D22:D23">+'CONTROL Y EVALUACION'!C14:C15</f>
        <v>Incumplimiento en entrega de informes y reportes internos y externos de carácter normativo</v>
      </c>
      <c r="E22" s="85" t="str">
        <f t="array" ref="E22:E23">+'CONTROL Y EVALUACION'!D14:D15</f>
        <v>cambios de regulación, falta de oportunidad en el diligenciamiento de informes o reportes por parte del funcionario e inoportunidad en la entrega de información por parte de los procesos internos de la entidad</v>
      </c>
      <c r="F22" s="85" t="str">
        <f t="array" ref="F22:F23">+'CONTROL Y EVALUACION'!E14:E15</f>
        <v>Posibilidad de afectación reputacional por hallazgos generados por los organismos de control y/o notificaciones de entidades externas debido a la presentación de los informes de ley por fuera de los términos</v>
      </c>
      <c r="G22" s="85" t="str">
        <f t="array" ref="G22:G23">+'CONTROL Y EVALUACION'!F14:F15</f>
        <v>Gestión</v>
      </c>
      <c r="H22" s="85" t="str">
        <f t="array" ref="H22:H23">+'CONTROL Y EVALUACION'!G14:G15</f>
        <v>Ejecución y administración de procesos</v>
      </c>
      <c r="I22" s="85" t="str">
        <f t="array" ref="I22:I23">+'CONTROL Y EVALUACION'!H14:H15</f>
        <v>Máximo 2 por año</v>
      </c>
      <c r="J22" s="86" t="str">
        <f t="array" ref="J22:J23">+'CONTROL Y EVALUACION'!I14:I15</f>
        <v>Muy baja</v>
      </c>
      <c r="K22" s="87">
        <f t="array" ref="K22:K23">+'CONTROL Y EVALUACION'!J14:J15</f>
        <v>0.2</v>
      </c>
      <c r="L22" s="86" t="str">
        <f t="array" ref="L22:L23">+'CONTROL Y EVALUACION'!K14:K15</f>
        <v>Moderado</v>
      </c>
      <c r="M22" s="87">
        <f t="array" ref="M22:M23">+'CONTROL Y EVALUACION'!L14:L15</f>
        <v>0.6</v>
      </c>
      <c r="N22" s="88" t="str">
        <f t="array" ref="N22:N23">+'CONTROL Y EVALUACION'!M14:M15</f>
        <v>Moderado</v>
      </c>
      <c r="O22" s="4" t="str">
        <f t="array" ref="O22:O23">+'CONTROL Y EVALUACION'!N14:N15</f>
        <v xml:space="preserve">Control No.1
</v>
      </c>
      <c r="P22" s="6" t="str">
        <f t="array" ref="P22:P23">+'CONTROL Y EVALUACION'!O14:O15</f>
        <v>La asesora de control interno revisa mensualmente el tablero de control de informes del plan anual de autoría y seguimientos de ley, con el fin de asegurar la presentación en los tiempos correspondientes</v>
      </c>
      <c r="Q22" s="4" t="str">
        <f t="array" ref="Q22:Q23">+'CONTROL Y EVALUACION'!P14:P15</f>
        <v>Preventivo</v>
      </c>
      <c r="R22" s="4" t="str">
        <f t="array" ref="R22:R23">+'CONTROL Y EVALUACION'!Q14:Q15</f>
        <v>Manual</v>
      </c>
      <c r="S22" s="5">
        <f t="array" ref="S22:S23">+'CONTROL Y EVALUACION'!R14:R15</f>
        <v>0.4</v>
      </c>
      <c r="T22" s="4" t="str">
        <f t="array" ref="T22:T23">+'CONTROL Y EVALUACION'!S14:S15</f>
        <v>Documentado</v>
      </c>
      <c r="U22" s="4" t="str">
        <f t="array" ref="U22:U23">+'CONTROL Y EVALUACION'!T14:T15</f>
        <v>Continua</v>
      </c>
      <c r="V22" s="4" t="str">
        <f t="array" ref="V22:V23">+'CONTROL Y EVALUACION'!U14:U15</f>
        <v>Con registro</v>
      </c>
      <c r="W22" s="85" t="str">
        <f t="array" ref="W22:W23">+'CONTROL Y EVALUACION'!V14:V15</f>
        <v>Posibilidad de afectación reputacional por hallazgos generados por los organismos de control y/o notificaciones de entidades externas debido a la presentación de los informes de ley por fuera de los términos</v>
      </c>
      <c r="X22" s="4" t="str">
        <f t="array" ref="X22:X23">+'CONTROL Y EVALUACION'!W14:W15</f>
        <v>Probabilidad Inherente</v>
      </c>
      <c r="Y22" s="5">
        <f t="array" ref="Y22:Y23">+'CONTROL Y EVALUACION'!X14:X15</f>
        <v>0.2</v>
      </c>
      <c r="Z22" s="4" t="str">
        <f t="array" ref="Z22:Z23">+'CONTROL Y EVALUACION'!Y14:Y15</f>
        <v xml:space="preserve">Control No.1
</v>
      </c>
      <c r="AA22" s="5">
        <f t="array" ref="AA22:AA23">+'CONTROL Y EVALUACION'!Z14:Z15</f>
        <v>0.4</v>
      </c>
      <c r="AB22" s="5">
        <f t="array" ref="AB22:AB23">+'CONTROL Y EVALUACION'!AA14:AA15</f>
        <v>8.0000000000000016E-2</v>
      </c>
      <c r="AC22" s="89">
        <f t="array" ref="AC22:AC23">+'CONTROL Y EVALUACION'!AB14:AB15</f>
        <v>0.12</v>
      </c>
      <c r="AD22" s="90">
        <f t="array" ref="AD22:AD23">+'CONTROL Y EVALUACION'!AC14:AC15</f>
        <v>0.6</v>
      </c>
      <c r="AE22" s="87">
        <f t="array" ref="AE22:AE23">+'CONTROL Y EVALUACION'!AD14:AD15</f>
        <v>0.12</v>
      </c>
      <c r="AF22" s="87">
        <f t="array" ref="AF22:AF23">+'CONTROL Y EVALUACION'!AE14:AE15</f>
        <v>0.6</v>
      </c>
      <c r="AG22" s="88" t="str">
        <f t="array" ref="AG22:AG23">+'CONTROL Y EVALUACION'!AF14:AF15</f>
        <v>Moderado</v>
      </c>
      <c r="AH22" s="91" t="str">
        <f t="array" ref="AH22:AH23">+'CONTROL Y EVALUACION'!AG14:AG15</f>
        <v>Asumir el riesgo, Reducir el riesgo</v>
      </c>
      <c r="AI22" s="86" t="str">
        <f t="array" ref="AI22:AI23">+'CONTROL Y EVALUACION'!AH14:AH15</f>
        <v>Consolida y actualiza semanalmente la matriz de seguimiento a los informes del plan anual de auditoría, verificando fechas de vencimiento y responsables, para facilitar la revisión oportuna por parte de la asesora de control interno.</v>
      </c>
      <c r="AJ22" s="86" t="str">
        <f t="array" ref="AJ22:AJ23">+'CONTROL Y EVALUACION'!AI14:AI15</f>
        <v>Líder del proceso de calidad</v>
      </c>
      <c r="AK22" s="92">
        <v>46082</v>
      </c>
      <c r="AL22" s="128">
        <v>46174</v>
      </c>
      <c r="AM22" s="129">
        <f t="array" ref="AM22:AM23">+'CONTROL Y EVALUACION'!AL14:AL15</f>
        <v>0</v>
      </c>
      <c r="AN22" s="129">
        <f t="array" ref="AN22:AN23">+'CONTROL Y EVALUACION'!AM14:AM15</f>
        <v>0</v>
      </c>
    </row>
    <row r="23" spans="1:40" ht="15.75" customHeight="1" x14ac:dyDescent="0.25">
      <c r="A23" s="118"/>
      <c r="B23" s="83">
        <v>0</v>
      </c>
      <c r="C23" s="85">
        <v>0</v>
      </c>
      <c r="D23" s="85">
        <v>0</v>
      </c>
      <c r="E23" s="85">
        <v>0</v>
      </c>
      <c r="F23" s="85">
        <v>0</v>
      </c>
      <c r="G23" s="85">
        <v>0</v>
      </c>
      <c r="H23" s="85">
        <v>0</v>
      </c>
      <c r="I23" s="85">
        <v>0</v>
      </c>
      <c r="J23" s="86">
        <v>0</v>
      </c>
      <c r="K23" s="87">
        <v>0</v>
      </c>
      <c r="L23" s="86">
        <v>0</v>
      </c>
      <c r="M23" s="87">
        <v>0</v>
      </c>
      <c r="N23" s="88">
        <v>0</v>
      </c>
      <c r="O23" s="4" t="str">
        <v xml:space="preserve">Control No.2
</v>
      </c>
      <c r="P23" s="6" t="str">
        <v>La asesora de control interno proyecta las comunicaciones internas o externas que soportan el envío de los informes correspondientes</v>
      </c>
      <c r="Q23" s="4" t="str">
        <v>Preventivo</v>
      </c>
      <c r="R23" s="4" t="str">
        <v>Manual</v>
      </c>
      <c r="S23" s="5">
        <v>0.4</v>
      </c>
      <c r="T23" s="4" t="str">
        <v>Documentado</v>
      </c>
      <c r="U23" s="4" t="str">
        <v>Continua</v>
      </c>
      <c r="V23" s="4" t="str">
        <v>Con registro</v>
      </c>
      <c r="W23" s="85">
        <v>0</v>
      </c>
      <c r="X23" s="4" t="str">
        <v>Impacto Inherente</v>
      </c>
      <c r="Y23" s="5">
        <v>0.6</v>
      </c>
      <c r="Z23" s="4" t="str">
        <v xml:space="preserve">Control No.2
</v>
      </c>
      <c r="AA23" s="5">
        <v>0.4</v>
      </c>
      <c r="AB23" s="5">
        <v>0.24</v>
      </c>
      <c r="AC23" s="89">
        <v>0</v>
      </c>
      <c r="AD23" s="90">
        <v>0</v>
      </c>
      <c r="AE23" s="87">
        <v>0</v>
      </c>
      <c r="AF23" s="87">
        <v>0</v>
      </c>
      <c r="AG23" s="88">
        <v>0</v>
      </c>
      <c r="AH23" s="91">
        <v>0</v>
      </c>
      <c r="AI23" s="86">
        <v>0</v>
      </c>
      <c r="AJ23" s="86">
        <v>0</v>
      </c>
      <c r="AK23" s="92"/>
      <c r="AL23" s="128"/>
      <c r="AM23" s="129">
        <v>0</v>
      </c>
      <c r="AN23" s="129">
        <v>0</v>
      </c>
    </row>
    <row r="24" spans="1:40" ht="15.75" customHeight="1" x14ac:dyDescent="0.25">
      <c r="A24" s="118"/>
      <c r="B24" s="83">
        <f t="array" ref="B24:B25">+'CONTROL Y EVALUACION'!A16:A17</f>
        <v>4</v>
      </c>
      <c r="C24" s="85" t="str">
        <f t="array" ref="C24:C25">+'CONTROL Y EVALUACION'!B16:B17</f>
        <v>Reputacional</v>
      </c>
      <c r="D24" s="85" t="str">
        <f t="array" ref="D24:D25">+'CONTROL Y EVALUACION'!C16:C17</f>
        <v>Inoportuno seguimiento a la gestión de los Planes de Mejoramiento interno y externo</v>
      </c>
      <c r="E24" s="85" t="str">
        <f t="array" ref="E24:E25">+'CONTROL Y EVALUACION'!D16:D17</f>
        <v>Falta de control en los planes suscritos, falta de personal para dar cobertura a la evaluación de todos los procesos</v>
      </c>
      <c r="F24" s="85" t="str">
        <f t="array" ref="F24:F25">+'CONTROL Y EVALUACION'!E16:E17</f>
        <v>Posibilidad de afectación reputacional por inoportuno seguimiento a la gestión de los planes de mejoramiento interno y externo, debido a falta de control en los planes suscritos y/o por falta de continuidad en el personal responsable de ejecutar las acciones de mejora</v>
      </c>
      <c r="G24" s="85" t="str">
        <f t="array" ref="G24:G25">+'CONTROL Y EVALUACION'!F16:F17</f>
        <v>Gestión</v>
      </c>
      <c r="H24" s="85" t="str">
        <f t="array" ref="H24:H25">+'CONTROL Y EVALUACION'!G16:G17</f>
        <v>Ejecución y administración de procesos</v>
      </c>
      <c r="I24" s="85" t="str">
        <f t="array" ref="I24:I25">+'CONTROL Y EVALUACION'!H16:H17</f>
        <v>Máximo 2 por año</v>
      </c>
      <c r="J24" s="86" t="str">
        <f t="array" ref="J24:J25">+'CONTROL Y EVALUACION'!I16:I17</f>
        <v>Muy baja</v>
      </c>
      <c r="K24" s="87">
        <f t="array" ref="K24:K25">+'CONTROL Y EVALUACION'!J16:J17</f>
        <v>0.2</v>
      </c>
      <c r="L24" s="86" t="str">
        <f t="array" ref="L24:L25">+'CONTROL Y EVALUACION'!K16:K17</f>
        <v>Moderado</v>
      </c>
      <c r="M24" s="87">
        <f t="array" ref="M24:M25">+'CONTROL Y EVALUACION'!L16:L17</f>
        <v>0.6</v>
      </c>
      <c r="N24" s="88" t="str">
        <f t="array" ref="N24:N25">+'CONTROL Y EVALUACION'!M16:M17</f>
        <v>Moderado</v>
      </c>
      <c r="O24" s="4" t="str">
        <f t="array" ref="O24:O25">+'CONTROL Y EVALUACION'!N16:N17</f>
        <v xml:space="preserve">Control No.1
</v>
      </c>
      <c r="P24" s="6" t="str">
        <f t="array" ref="P24:P25">+'CONTROL Y EVALUACION'!O16:O17</f>
        <v>La asesora de control interno verifica mensualmente en el plan anual de auditorías y seguimientos, los planes de mejoramiento próximos a realizar seguimiento con el fin de informar a los responsables de los procesos el alistamiento y la oportuna entrega de las evidencias,</v>
      </c>
      <c r="Q24" s="4" t="str">
        <f t="array" ref="Q24:Q25">+'CONTROL Y EVALUACION'!P16:P17</f>
        <v>Preventivo</v>
      </c>
      <c r="R24" s="4" t="str">
        <f t="array" ref="R24:R25">+'CONTROL Y EVALUACION'!Q16:Q17</f>
        <v>Manual</v>
      </c>
      <c r="S24" s="5">
        <f t="array" ref="S24:S25">+'CONTROL Y EVALUACION'!R16:R17</f>
        <v>0.4</v>
      </c>
      <c r="T24" s="4" t="str">
        <f t="array" ref="T24:T25">+'CONTROL Y EVALUACION'!S16:S17</f>
        <v>Documentado</v>
      </c>
      <c r="U24" s="4" t="str">
        <f t="array" ref="U24:U25">+'CONTROL Y EVALUACION'!T16:T17</f>
        <v>Continua</v>
      </c>
      <c r="V24" s="4" t="str">
        <f t="array" ref="V24:V25">+'CONTROL Y EVALUACION'!U16:U17</f>
        <v>Con registro</v>
      </c>
      <c r="W24" s="85" t="str">
        <f t="array" ref="W24:W25">+'CONTROL Y EVALUACION'!V16:V17</f>
        <v>Posibilidad de afectación reputacional por inoportuno seguimiento a la gestión de los planes de mejoramiento interno y externo, debido a falta de control en los planes suscritos y/o por falta de continuidad en el personal responsable de ejecutar las acciones de mejora</v>
      </c>
      <c r="X24" s="4" t="str">
        <f t="array" ref="X24:X25">+'CONTROL Y EVALUACION'!W16:W17</f>
        <v>Probabilidad Inherente</v>
      </c>
      <c r="Y24" s="5">
        <f t="array" ref="Y24:Y25">+'CONTROL Y EVALUACION'!X16:X17</f>
        <v>0.2</v>
      </c>
      <c r="Z24" s="4" t="str">
        <f t="array" ref="Z24:Z25">+'CONTROL Y EVALUACION'!Y16:Y17</f>
        <v xml:space="preserve">Control No.1
</v>
      </c>
      <c r="AA24" s="5">
        <f t="array" ref="AA24:AA25">+'CONTROL Y EVALUACION'!Z16:Z17</f>
        <v>0.4</v>
      </c>
      <c r="AB24" s="5">
        <f t="array" ref="AB24:AB25">+'CONTROL Y EVALUACION'!AA16:AA17</f>
        <v>8.0000000000000016E-2</v>
      </c>
      <c r="AC24" s="89">
        <f t="array" ref="AC24:AC25">+'CONTROL Y EVALUACION'!AB16:AB17</f>
        <v>0.12</v>
      </c>
      <c r="AD24" s="90">
        <f t="array" ref="AD24:AD25">+'CONTROL Y EVALUACION'!AC16:AC17</f>
        <v>0.6</v>
      </c>
      <c r="AE24" s="87">
        <f t="array" ref="AE24:AE25">+'CONTROL Y EVALUACION'!AD16:AD17</f>
        <v>0.12</v>
      </c>
      <c r="AF24" s="87">
        <f t="array" ref="AF24:AF25">+'CONTROL Y EVALUACION'!AE16:AE17</f>
        <v>0.6</v>
      </c>
      <c r="AG24" s="88" t="str">
        <f t="array" ref="AG24:AG25">+'CONTROL Y EVALUACION'!AF16:AF17</f>
        <v>Moderado</v>
      </c>
      <c r="AH24" s="91" t="str">
        <f t="array" ref="AH24:AH25">+'CONTROL Y EVALUACION'!AG16:AG17</f>
        <v>Asumir el riesgo, Reducir el riesgo</v>
      </c>
      <c r="AI24" s="86" t="str">
        <f t="array" ref="AI24:AI25">+'CONTROL Y EVALUACION'!AH16:AH17</f>
        <v>Actualizar mensualmente el cronograma de seguimientos a planes de mejoramiento, incluyendo responsables, fechas clave y estado de las evidencias, para facilitar la notificación oportuna a los líderes de proceso y asegurar el cumplimiento de los compromisos establecidos.</v>
      </c>
      <c r="AJ24" s="86" t="str">
        <f t="array" ref="AJ24:AJ25">+'CONTROL Y EVALUACION'!AI16:AI17</f>
        <v>Líder del proceso de calidad</v>
      </c>
      <c r="AK24" s="92">
        <v>46082</v>
      </c>
      <c r="AL24" s="128">
        <v>46174</v>
      </c>
      <c r="AM24" s="129">
        <f t="array" ref="AM24:AM25">+'CONTROL Y EVALUACION'!AL16:AL17</f>
        <v>0</v>
      </c>
      <c r="AN24" s="129">
        <f t="array" ref="AN24:AN25">+'CONTROL Y EVALUACION'!AM16:AM17</f>
        <v>0</v>
      </c>
    </row>
    <row r="25" spans="1:40" ht="15.75" customHeight="1" x14ac:dyDescent="0.25">
      <c r="A25" s="118"/>
      <c r="B25" s="83">
        <v>0</v>
      </c>
      <c r="C25" s="85">
        <v>0</v>
      </c>
      <c r="D25" s="85">
        <v>0</v>
      </c>
      <c r="E25" s="85">
        <v>0</v>
      </c>
      <c r="F25" s="85">
        <v>0</v>
      </c>
      <c r="G25" s="85">
        <v>0</v>
      </c>
      <c r="H25" s="85">
        <v>0</v>
      </c>
      <c r="I25" s="85">
        <v>0</v>
      </c>
      <c r="J25" s="86">
        <v>0</v>
      </c>
      <c r="K25" s="87">
        <v>0</v>
      </c>
      <c r="L25" s="86">
        <v>0</v>
      </c>
      <c r="M25" s="87">
        <v>0</v>
      </c>
      <c r="N25" s="88">
        <v>0</v>
      </c>
      <c r="O25" s="18" t="str">
        <v xml:space="preserve">Control No.2
</v>
      </c>
      <c r="P25" s="19" t="str">
        <v>Seguimientos trimestrales a planes de mejoramiento de auditorías internas de gestión y externas con Contraloría Municipal. Y de manera semestral seguimiento a planes vigentes con Contraloría General</v>
      </c>
      <c r="Q25" s="18" t="str">
        <v>Preventivo</v>
      </c>
      <c r="R25" s="18" t="str">
        <v>Manual</v>
      </c>
      <c r="S25" s="20">
        <v>0.4</v>
      </c>
      <c r="T25" s="18" t="str">
        <v>Documentado</v>
      </c>
      <c r="U25" s="18" t="str">
        <v>Continua</v>
      </c>
      <c r="V25" s="18" t="str">
        <v>Con registro</v>
      </c>
      <c r="W25" s="85">
        <v>0</v>
      </c>
      <c r="X25" s="18" t="str">
        <v>Impacto Inherente</v>
      </c>
      <c r="Y25" s="20">
        <v>0.6</v>
      </c>
      <c r="Z25" s="18" t="str">
        <v xml:space="preserve">Control No.2
</v>
      </c>
      <c r="AA25" s="20">
        <v>0.4</v>
      </c>
      <c r="AB25" s="20">
        <v>0.24</v>
      </c>
      <c r="AC25" s="89">
        <v>0</v>
      </c>
      <c r="AD25" s="90">
        <v>0</v>
      </c>
      <c r="AE25" s="87">
        <v>0</v>
      </c>
      <c r="AF25" s="87">
        <v>0</v>
      </c>
      <c r="AG25" s="88">
        <v>0</v>
      </c>
      <c r="AH25" s="91">
        <v>0</v>
      </c>
      <c r="AI25" s="86">
        <v>0</v>
      </c>
      <c r="AJ25" s="86">
        <v>0</v>
      </c>
      <c r="AK25" s="92"/>
      <c r="AL25" s="128"/>
      <c r="AM25" s="129">
        <v>0</v>
      </c>
      <c r="AN25" s="129">
        <v>0</v>
      </c>
    </row>
    <row r="26" spans="1:40" ht="14.25" customHeight="1" x14ac:dyDescent="0.25">
      <c r="A26" s="130" t="str">
        <f>+ESCENARIOS!$C$4</f>
        <v>ESCENARIOS</v>
      </c>
      <c r="B26" s="119">
        <f>+ESCENARIOS!A10</f>
        <v>1</v>
      </c>
      <c r="C26" s="120" t="str">
        <f>+ESCENARIOS!B10</f>
        <v>Reputacional, Económico</v>
      </c>
      <c r="D26" s="120" t="str">
        <f>+ESCENARIOS!C10</f>
        <v xml:space="preserve">Falta de sentido de pertenencia institucional y deficiencias en los controles de entrada y salida de inventarios.
</v>
      </c>
      <c r="E26" s="120" t="str">
        <f>+ESCENARIOS!D10</f>
        <v xml:space="preserve">Débil control sobre el préstamo, acceso y consumo de inventarios y materiales, lo que genera riesgos en la gestión de recursos.
</v>
      </c>
      <c r="F26" s="120" t="str">
        <f>+ESCENARIOS!E10</f>
        <v>Probabilidad de afectación reputacional y económica debido al uso de inventarios o personal con uso lucrativo para terceros, funcionarios o contratistas de la entidad.</v>
      </c>
      <c r="G26" s="120" t="str">
        <f>+ESCENARIOS!F10</f>
        <v>Corrupción</v>
      </c>
      <c r="H26" s="120" t="str">
        <f>+ESCENARIOS!G10</f>
        <v>Fraude Interno</v>
      </c>
      <c r="I26" s="120" t="str">
        <f>+ESCENARIOS!H10</f>
        <v>3 a 24 veces por año</v>
      </c>
      <c r="J26" s="121" t="str">
        <f>+ESCENARIOS!I10</f>
        <v>Baja</v>
      </c>
      <c r="K26" s="122">
        <f>+ESCENARIOS!J10</f>
        <v>0.4</v>
      </c>
      <c r="L26" s="121" t="str">
        <f>+ESCENARIOS!K10</f>
        <v>Catastrófico</v>
      </c>
      <c r="M26" s="122">
        <f>+ESCENARIOS!L10</f>
        <v>1</v>
      </c>
      <c r="N26" s="123" t="str">
        <f>+ESCENARIOS!M10</f>
        <v>Extremo</v>
      </c>
      <c r="O26" s="15" t="str">
        <f>+ESCENARIOS!N10</f>
        <v xml:space="preserve">Control No.1
</v>
      </c>
      <c r="P26" s="17" t="str">
        <f>+ESCENARIOS!O10</f>
        <v>Implementación de procedimientos y protocolos para el ingreso, consumo y almacenamiento de inventarios.</v>
      </c>
      <c r="Q26" s="15" t="str">
        <f>+ESCENARIOS!P10</f>
        <v>Preventivo</v>
      </c>
      <c r="R26" s="15" t="str">
        <f>+ESCENARIOS!Q10</f>
        <v>Manual</v>
      </c>
      <c r="S26" s="16">
        <f>+ESCENARIOS!R10</f>
        <v>0.4</v>
      </c>
      <c r="T26" s="15" t="str">
        <f>+ESCENARIOS!S10</f>
        <v>Documentado</v>
      </c>
      <c r="U26" s="15" t="str">
        <f>+ESCENARIOS!T10</f>
        <v>Continua</v>
      </c>
      <c r="V26" s="15" t="str">
        <f>+ESCENARIOS!U10</f>
        <v>Con registro</v>
      </c>
      <c r="W26" s="120" t="str">
        <f>+ESCENARIOS!V10</f>
        <v>Probabilidad de afectación reputacional y económica debido al uso de inventarios o personal con uso lucrativo para terceros, funcionarios o contratistas de la entidad.</v>
      </c>
      <c r="X26" s="15" t="str">
        <f>+ESCENARIOS!W10</f>
        <v>Probabilidad Inherente</v>
      </c>
      <c r="Y26" s="16">
        <f>+ESCENARIOS!X10</f>
        <v>0.4</v>
      </c>
      <c r="Z26" s="15" t="str">
        <f>+ESCENARIOS!Y10</f>
        <v xml:space="preserve">Control No.1
</v>
      </c>
      <c r="AA26" s="16">
        <f>+ESCENARIOS!Z10</f>
        <v>0.4</v>
      </c>
      <c r="AB26" s="16">
        <f>+ESCENARIOS!AA10</f>
        <v>0.16000000000000003</v>
      </c>
      <c r="AC26" s="124">
        <f>+ESCENARIOS!AB10</f>
        <v>0.24</v>
      </c>
      <c r="AD26" s="125">
        <f>+ESCENARIOS!AC10</f>
        <v>0.75</v>
      </c>
      <c r="AE26" s="122">
        <f>+ESCENARIOS!AD10</f>
        <v>0.24</v>
      </c>
      <c r="AF26" s="122">
        <f>+ESCENARIOS!AE10</f>
        <v>0.75</v>
      </c>
      <c r="AG26" s="123" t="str">
        <f>+ESCENARIOS!AF10</f>
        <v>Alto</v>
      </c>
      <c r="AH26" s="126" t="str">
        <f>+ESCENARIOS!AG10</f>
        <v>Evitar, compartir o transferir</v>
      </c>
      <c r="AI26" s="121" t="str">
        <f>+ESCENARIOS!AH10</f>
        <v xml:space="preserve">Revisiòn y avances de la implementaciòn de controles, actualización de procedimientos </v>
      </c>
      <c r="AJ26" s="121" t="str">
        <f>+ESCENARIOS!AI10</f>
        <v>Subdirector Administrativo y Financier- Líderes de procesos de infraestructura y almacén</v>
      </c>
      <c r="AK26" s="131">
        <v>46082</v>
      </c>
      <c r="AL26" s="132" t="str">
        <f>+ESCENARIOS!AK10</f>
        <v>SEMESTRAL</v>
      </c>
      <c r="AM26" s="127">
        <f>+ESCENARIOS!AL10</f>
        <v>0</v>
      </c>
      <c r="AN26" s="127">
        <f>+ESCENARIOS!AM10</f>
        <v>0</v>
      </c>
    </row>
    <row r="27" spans="1:40" ht="72" customHeight="1" x14ac:dyDescent="0.25">
      <c r="A27" s="130"/>
      <c r="B27" s="119"/>
      <c r="C27" s="119"/>
      <c r="D27" s="119"/>
      <c r="E27" s="119"/>
      <c r="F27" s="119"/>
      <c r="G27" s="119"/>
      <c r="H27" s="119"/>
      <c r="I27" s="119"/>
      <c r="J27" s="119"/>
      <c r="K27" s="119"/>
      <c r="L27" s="119"/>
      <c r="M27" s="119"/>
      <c r="N27" s="123"/>
      <c r="O27" s="4" t="str">
        <f>+ESCENARIOS!N11</f>
        <v xml:space="preserve">Control No.2
</v>
      </c>
      <c r="P27" s="6" t="str">
        <f>+ESCENARIOS!O11</f>
        <v>Monitoreo y control de existencias y sobrantes en obras y almacenes del IMRD.</v>
      </c>
      <c r="Q27" s="4" t="str">
        <f>+ESCENARIOS!P11</f>
        <v>Correctivo</v>
      </c>
      <c r="R27" s="4" t="str">
        <f>+ESCENARIOS!Q11</f>
        <v>Manual</v>
      </c>
      <c r="S27" s="5">
        <f>+ESCENARIOS!R11</f>
        <v>0.25</v>
      </c>
      <c r="T27" s="4" t="str">
        <f>+ESCENARIOS!S11</f>
        <v>Documentado</v>
      </c>
      <c r="U27" s="4" t="str">
        <f>+ESCENARIOS!T11</f>
        <v>Aleatoria</v>
      </c>
      <c r="V27" s="4" t="str">
        <f>+ESCENARIOS!U11</f>
        <v>Con registro</v>
      </c>
      <c r="W27" s="120"/>
      <c r="X27" s="4" t="str">
        <f>+ESCENARIOS!W11</f>
        <v>Impacto Inherente</v>
      </c>
      <c r="Y27" s="5">
        <f>+ESCENARIOS!X11</f>
        <v>1</v>
      </c>
      <c r="Z27" s="4" t="str">
        <f>+ESCENARIOS!Y11</f>
        <v xml:space="preserve">Control No.2
</v>
      </c>
      <c r="AA27" s="5">
        <f>+ESCENARIOS!Z11</f>
        <v>0.25</v>
      </c>
      <c r="AB27" s="5">
        <f>+ESCENARIOS!AA11</f>
        <v>0.25</v>
      </c>
      <c r="AC27" s="124"/>
      <c r="AD27" s="124"/>
      <c r="AE27" s="124"/>
      <c r="AF27" s="124"/>
      <c r="AG27" s="123"/>
      <c r="AH27" s="126"/>
      <c r="AI27" s="126"/>
      <c r="AJ27" s="126"/>
      <c r="AK27" s="126"/>
      <c r="AL27" s="126"/>
      <c r="AM27" s="126"/>
      <c r="AN27" s="126"/>
    </row>
    <row r="28" spans="1:40" ht="15.75" customHeight="1" x14ac:dyDescent="0.25">
      <c r="A28" s="130"/>
      <c r="B28" s="83">
        <f>+ESCENARIOS!A12</f>
        <v>2</v>
      </c>
      <c r="C28" s="85" t="str">
        <f>+ESCENARIOS!B12</f>
        <v>Reputacional, Económico</v>
      </c>
      <c r="D28" s="85" t="str">
        <f>+ESCENARIOS!C12</f>
        <v xml:space="preserve">Presencia de tráfico de influencias y baja cultura de pertenencia institucional, junto con controles internos ineficientes.
</v>
      </c>
      <c r="E28" s="85" t="str">
        <f>+ESCENARIOS!D12</f>
        <v xml:space="preserve">Procedimientos poco estructurados, sin criterios claros y verificados para definir prioridades en las intervenciones.
</v>
      </c>
      <c r="F28" s="85" t="str">
        <f>+ESCENARIOS!E12</f>
        <v>Probabilidad  de afectaciòn reputacional y económica por direccionamiento de servicios de adecuación de parques o escenarios deportivos a beneficio intereses de  particulares, por tráfico de influencias.</v>
      </c>
      <c r="G28" s="85" t="str">
        <f>+ESCENARIOS!F12</f>
        <v>Corrupción</v>
      </c>
      <c r="H28" s="85" t="str">
        <f>+ESCENARIOS!G12</f>
        <v>Fraude Interno</v>
      </c>
      <c r="I28" s="85" t="str">
        <f>+ESCENARIOS!H12</f>
        <v>3 a 24 veces por año</v>
      </c>
      <c r="J28" s="86" t="str">
        <f>+ESCENARIOS!I12</f>
        <v>Baja</v>
      </c>
      <c r="K28" s="87">
        <f>+ESCENARIOS!J12</f>
        <v>0.4</v>
      </c>
      <c r="L28" s="86" t="str">
        <f>+ESCENARIOS!K12</f>
        <v>Catastrófico</v>
      </c>
      <c r="M28" s="87">
        <f>+ESCENARIOS!L12</f>
        <v>1</v>
      </c>
      <c r="N28" s="88" t="str">
        <f>+ESCENARIOS!M12</f>
        <v>Extremo</v>
      </c>
      <c r="O28" s="4" t="str">
        <f>+ESCENARIOS!N12</f>
        <v xml:space="preserve">Control No.1
</v>
      </c>
      <c r="P28" s="6" t="str">
        <f>+ESCENARIOS!O12</f>
        <v>Establecimiento de criterios de priorización para la intervención de escenarios y parques.</v>
      </c>
      <c r="Q28" s="4" t="str">
        <f>+ESCENARIOS!P12</f>
        <v>Preventivo</v>
      </c>
      <c r="R28" s="4" t="str">
        <f>+ESCENARIOS!Q12</f>
        <v>Manual</v>
      </c>
      <c r="S28" s="5">
        <f>+ESCENARIOS!R12</f>
        <v>0.4</v>
      </c>
      <c r="T28" s="4" t="str">
        <f>+ESCENARIOS!S12</f>
        <v>Documentado</v>
      </c>
      <c r="U28" s="4" t="str">
        <f>+ESCENARIOS!T12</f>
        <v>Continua</v>
      </c>
      <c r="V28" s="4" t="str">
        <f>+ESCENARIOS!U12</f>
        <v>Con registro</v>
      </c>
      <c r="W28" s="85" t="str">
        <f>+ESCENARIOS!V12</f>
        <v>Probabilidad  de afectaciòn reputacional y económica por direccionamiento de servicios de adecuación de parques o escenarios deportivos a beneficio intereses de  particulares, por tráfico de influencias.</v>
      </c>
      <c r="X28" s="4" t="str">
        <f>+ESCENARIOS!W12</f>
        <v>Probabilidad Inherente</v>
      </c>
      <c r="Y28" s="5">
        <f>+ESCENARIOS!X12</f>
        <v>0.4</v>
      </c>
      <c r="Z28" s="4" t="str">
        <f>+ESCENARIOS!Y12</f>
        <v xml:space="preserve">Control No.1
</v>
      </c>
      <c r="AA28" s="5">
        <f>+ESCENARIOS!Z12</f>
        <v>0.4</v>
      </c>
      <c r="AB28" s="5">
        <f>+ESCENARIOS!AA12</f>
        <v>0.16000000000000003</v>
      </c>
      <c r="AC28" s="89">
        <f>+ESCENARIOS!AB12</f>
        <v>0.24</v>
      </c>
      <c r="AD28" s="90">
        <f>+ESCENARIOS!AC12</f>
        <v>0.75</v>
      </c>
      <c r="AE28" s="87">
        <f>+ESCENARIOS!AD12</f>
        <v>0.24</v>
      </c>
      <c r="AF28" s="87">
        <f>+ESCENARIOS!AE12</f>
        <v>0.75</v>
      </c>
      <c r="AG28" s="88" t="str">
        <f>+ESCENARIOS!AF12</f>
        <v>Alto</v>
      </c>
      <c r="AH28" s="91" t="str">
        <f>+ESCENARIOS!AG12</f>
        <v>Evitar, compartir o transferir</v>
      </c>
      <c r="AI28" s="86" t="str">
        <f>+ESCENARIOS!AH12</f>
        <v>Seguimientos a cuadros internos de control de solicitudes por parte de la comunidad, socialización y fortalecimiento de código de integridad y actividades establecidas en el PTEP institucional</v>
      </c>
      <c r="AJ28" s="86" t="str">
        <f>+ESCENARIOS!AI12</f>
        <v>Subdirector Administrativo  y Financiero- Líder de proceso de infraestructura</v>
      </c>
      <c r="AK28" s="92">
        <v>46082</v>
      </c>
      <c r="AL28" s="128" t="str">
        <f>+ESCENARIOS!AK12</f>
        <v>SEMESTRAL</v>
      </c>
      <c r="AM28" s="129">
        <f>+ESCENARIOS!AL12</f>
        <v>0</v>
      </c>
      <c r="AN28" s="129">
        <f>+ESCENARIOS!AM12</f>
        <v>0</v>
      </c>
    </row>
    <row r="29" spans="1:40" ht="72" customHeight="1" x14ac:dyDescent="0.25">
      <c r="A29" s="130"/>
      <c r="B29" s="83"/>
      <c r="C29" s="83"/>
      <c r="D29" s="83"/>
      <c r="E29" s="83"/>
      <c r="F29" s="83"/>
      <c r="G29" s="83"/>
      <c r="H29" s="83"/>
      <c r="I29" s="83"/>
      <c r="J29" s="83"/>
      <c r="K29" s="83"/>
      <c r="L29" s="83"/>
      <c r="M29" s="83"/>
      <c r="N29" s="88"/>
      <c r="O29" s="4" t="str">
        <f>+ESCENARIOS!N13</f>
        <v xml:space="preserve">Control No.2
</v>
      </c>
      <c r="P29" s="6" t="str">
        <f>+ESCENARIOS!O13</f>
        <v>Creación de canales de denuncia internos y externos para garantizar que las adecuaciones de parques beneficien a la comunidad priorizada.</v>
      </c>
      <c r="Q29" s="4" t="str">
        <f>+ESCENARIOS!P13</f>
        <v>Correctivo</v>
      </c>
      <c r="R29" s="4" t="str">
        <f>+ESCENARIOS!Q13</f>
        <v>Manual</v>
      </c>
      <c r="S29" s="5">
        <f>+ESCENARIOS!R13</f>
        <v>0.25</v>
      </c>
      <c r="T29" s="4" t="str">
        <f>+ESCENARIOS!S13</f>
        <v>Documentado</v>
      </c>
      <c r="U29" s="4" t="str">
        <f>+ESCENARIOS!T13</f>
        <v>Aleatoria</v>
      </c>
      <c r="V29" s="4" t="str">
        <f>+ESCENARIOS!U13</f>
        <v>Con registro</v>
      </c>
      <c r="W29" s="85"/>
      <c r="X29" s="4" t="str">
        <f>+ESCENARIOS!W13</f>
        <v>Impacto Inherente</v>
      </c>
      <c r="Y29" s="5">
        <f>+ESCENARIOS!X13</f>
        <v>1</v>
      </c>
      <c r="Z29" s="4" t="str">
        <f>+ESCENARIOS!Y13</f>
        <v xml:space="preserve">Control No.2
</v>
      </c>
      <c r="AA29" s="5">
        <f>+ESCENARIOS!Z13</f>
        <v>0.25</v>
      </c>
      <c r="AB29" s="5">
        <f>+ESCENARIOS!AA13</f>
        <v>0.25</v>
      </c>
      <c r="AC29" s="89"/>
      <c r="AD29" s="89"/>
      <c r="AE29" s="89"/>
      <c r="AF29" s="89"/>
      <c r="AG29" s="88"/>
      <c r="AH29" s="91"/>
      <c r="AI29" s="91"/>
      <c r="AJ29" s="91"/>
      <c r="AK29" s="91"/>
      <c r="AL29" s="91"/>
      <c r="AM29" s="91"/>
      <c r="AN29" s="91"/>
    </row>
    <row r="30" spans="1:40" ht="72" customHeight="1" x14ac:dyDescent="0.25">
      <c r="A30" s="130"/>
      <c r="B30" s="83">
        <f>+ESCENARIOS!A14</f>
        <v>3</v>
      </c>
      <c r="C30" s="85" t="str">
        <f>+ESCENARIOS!B14</f>
        <v>Reputacional, Económico</v>
      </c>
      <c r="D30" s="85" t="str">
        <f>+ESCENARIOS!C14</f>
        <v xml:space="preserve">Asignación tardía de recursos del SGP, presupuesto insuficiente, falta de priorización en la adquisición de materiales y ausencia de un stock adecuado.
</v>
      </c>
      <c r="E30" s="85" t="str">
        <f>+ESCENARIOS!D14</f>
        <v xml:space="preserve">Falta de una adecuada planificación presupuestal que garantice el uso eficiente y oportuno de los recursos.
</v>
      </c>
      <c r="F30" s="85" t="str">
        <f>+ESCENARIOS!E14</f>
        <v>Probabilidad de afectaciòn reputacional y económica por ausencia de inventario o  materiales de obra para intervenir escenarios deportivos.</v>
      </c>
      <c r="G30" s="85" t="str">
        <f>+ESCENARIOS!F14</f>
        <v>Gestión</v>
      </c>
      <c r="H30" s="85" t="str">
        <f>+ESCENARIOS!G14</f>
        <v>Ejecución y administración de procesos</v>
      </c>
      <c r="I30" s="85" t="str">
        <f>+ESCENARIOS!H14</f>
        <v>3 a 24 veces por año</v>
      </c>
      <c r="J30" s="86" t="str">
        <f>+ESCENARIOS!I14</f>
        <v>Baja</v>
      </c>
      <c r="K30" s="87">
        <f>+ESCENARIOS!J14</f>
        <v>0.4</v>
      </c>
      <c r="L30" s="86" t="str">
        <f>+ESCENARIOS!K14</f>
        <v>Mayor</v>
      </c>
      <c r="M30" s="87">
        <f>+ESCENARIOS!L14</f>
        <v>0.8</v>
      </c>
      <c r="N30" s="88" t="str">
        <f>+ESCENARIOS!M14</f>
        <v>Alto</v>
      </c>
      <c r="O30" s="4" t="str">
        <f>+ESCENARIOS!N14</f>
        <v xml:space="preserve">Control No.1
</v>
      </c>
      <c r="P30" s="6" t="str">
        <f>+ESCENARIOS!O14</f>
        <v>Mantenimiento de un stock adecuado de recursos y planificación de intervenciones acorde con la disponibilidad de materiales.</v>
      </c>
      <c r="Q30" s="4" t="str">
        <f>+ESCENARIOS!P14</f>
        <v>Preventivo</v>
      </c>
      <c r="R30" s="4" t="str">
        <f>+ESCENARIOS!Q14</f>
        <v>Manual</v>
      </c>
      <c r="S30" s="5">
        <f>+ESCENARIOS!R14</f>
        <v>0.4</v>
      </c>
      <c r="T30" s="4" t="str">
        <f>+ESCENARIOS!S14</f>
        <v>Documentado</v>
      </c>
      <c r="U30" s="4" t="str">
        <f>+ESCENARIOS!T14</f>
        <v>Continua</v>
      </c>
      <c r="V30" s="4" t="str">
        <f>+ESCENARIOS!U14</f>
        <v>Con registro</v>
      </c>
      <c r="W30" s="85" t="str">
        <f>+ESCENARIOS!V14</f>
        <v>Probabilidad de afectaciòn reputacional y económica por ausencia de inventario o  materiales de obra para intervenir escenarios deportivos.</v>
      </c>
      <c r="X30" s="4" t="str">
        <f>+ESCENARIOS!W14</f>
        <v>Probabilidad Inherente</v>
      </c>
      <c r="Y30" s="5">
        <f>+ESCENARIOS!X14</f>
        <v>0.4</v>
      </c>
      <c r="Z30" s="4" t="str">
        <f>+ESCENARIOS!Y14</f>
        <v xml:space="preserve">Control No.1
</v>
      </c>
      <c r="AA30" s="5">
        <f>+ESCENARIOS!Z14</f>
        <v>0.4</v>
      </c>
      <c r="AB30" s="5">
        <f>+ESCENARIOS!AA14</f>
        <v>0.16000000000000003</v>
      </c>
      <c r="AC30" s="89">
        <f>+ESCENARIOS!AB14</f>
        <v>0.24</v>
      </c>
      <c r="AD30" s="90">
        <f>+ESCENARIOS!AC14</f>
        <v>0.8</v>
      </c>
      <c r="AE30" s="87">
        <f>+ESCENARIOS!AD14</f>
        <v>0.24</v>
      </c>
      <c r="AF30" s="87">
        <f>+ESCENARIOS!AE14</f>
        <v>0.8</v>
      </c>
      <c r="AG30" s="88" t="str">
        <f>+ESCENARIOS!AF14</f>
        <v>Alto</v>
      </c>
      <c r="AH30" s="91" t="str">
        <f>+ESCENARIOS!AG14</f>
        <v>Evitar, compartir o transferir</v>
      </c>
      <c r="AI30" s="86" t="str">
        <f>+ESCENARIOS!AH14</f>
        <v>Visitas técnicas antes y durante a las obras, para verificar cantidades, medidas y actividades.</v>
      </c>
      <c r="AJ30" s="86" t="str">
        <f>+ESCENARIOS!AI14</f>
        <v>Subdirector Administrativo  y Financiero- Líder de proceso de infraestructura</v>
      </c>
      <c r="AK30" s="92">
        <v>46082</v>
      </c>
      <c r="AL30" s="128" t="str">
        <f>+ESCENARIOS!AK14</f>
        <v>SEMESTRAL</v>
      </c>
      <c r="AM30" s="129">
        <f>+ESCENARIOS!AL14</f>
        <v>0</v>
      </c>
      <c r="AN30" s="129">
        <f>+ESCENARIOS!AM14</f>
        <v>0</v>
      </c>
    </row>
    <row r="31" spans="1:40" ht="72" customHeight="1" x14ac:dyDescent="0.25">
      <c r="A31" s="130"/>
      <c r="B31" s="83"/>
      <c r="C31" s="83"/>
      <c r="D31" s="83"/>
      <c r="E31" s="83"/>
      <c r="F31" s="83"/>
      <c r="G31" s="83"/>
      <c r="H31" s="83"/>
      <c r="I31" s="83"/>
      <c r="J31" s="83"/>
      <c r="K31" s="83"/>
      <c r="L31" s="83"/>
      <c r="M31" s="83"/>
      <c r="N31" s="88"/>
      <c r="O31" s="4" t="str">
        <f>+ESCENARIOS!N15</f>
        <v xml:space="preserve">Control No.2
</v>
      </c>
      <c r="P31" s="6" t="str">
        <f>+ESCENARIOS!O15</f>
        <v>Asignación de contratos de obra que garanticen la cobertura de varios escenarios, incluyendo materiales y ejecución.</v>
      </c>
      <c r="Q31" s="4" t="str">
        <f>+ESCENARIOS!P15</f>
        <v>Preventivo</v>
      </c>
      <c r="R31" s="4" t="str">
        <f>+ESCENARIOS!Q15</f>
        <v>Manual</v>
      </c>
      <c r="S31" s="5">
        <f>+ESCENARIOS!R15</f>
        <v>0.4</v>
      </c>
      <c r="T31" s="4" t="str">
        <f>+ESCENARIOS!S15</f>
        <v>Documentado</v>
      </c>
      <c r="U31" s="4" t="str">
        <f>+ESCENARIOS!T15</f>
        <v>Aleatoria</v>
      </c>
      <c r="V31" s="4" t="str">
        <f>+ESCENARIOS!U15</f>
        <v>Con registro</v>
      </c>
      <c r="W31" s="85"/>
      <c r="X31" s="4" t="str">
        <f>+ESCENARIOS!W15</f>
        <v>Impacto Inherente</v>
      </c>
      <c r="Y31" s="5">
        <f>+ESCENARIOS!X15</f>
        <v>0.8</v>
      </c>
      <c r="Z31" s="4" t="str">
        <f>+ESCENARIOS!Y15</f>
        <v xml:space="preserve">Control No.2
</v>
      </c>
      <c r="AA31" s="5">
        <f>+ESCENARIOS!Z15</f>
        <v>0.4</v>
      </c>
      <c r="AB31" s="5">
        <f>+ESCENARIOS!AA15</f>
        <v>0.32000000000000006</v>
      </c>
      <c r="AC31" s="89"/>
      <c r="AD31" s="89"/>
      <c r="AE31" s="89"/>
      <c r="AF31" s="89"/>
      <c r="AG31" s="88"/>
      <c r="AH31" s="91"/>
      <c r="AI31" s="91"/>
      <c r="AJ31" s="91"/>
      <c r="AK31" s="91"/>
      <c r="AL31" s="91"/>
      <c r="AM31" s="91"/>
      <c r="AN31" s="91"/>
    </row>
    <row r="32" spans="1:40" ht="72" customHeight="1" x14ac:dyDescent="0.25">
      <c r="A32" s="130"/>
      <c r="B32" s="83">
        <f>+ESCENARIOS!A16</f>
        <v>4</v>
      </c>
      <c r="C32" s="85" t="str">
        <f>+ESCENARIOS!B16</f>
        <v>Reputacional</v>
      </c>
      <c r="D32" s="85" t="str">
        <f>+ESCENARIOS!C16</f>
        <v xml:space="preserve">Falta de un inventario actualizado de parques municipales y ausencia de un proceso estructurado para definir qué espacios requieren intervención, sumado a recursos insuficientes para cumplir con las metas asignadas.
</v>
      </c>
      <c r="E32" s="85" t="str">
        <f>+ESCENARIOS!D16</f>
        <v xml:space="preserve">Las solicitudes de intervención por parte de la comunidad superan la capacidad instalada de la entidad para ejecutar los proyectos.
</v>
      </c>
      <c r="F32" s="85" t="str">
        <f>+ESCENARIOS!E16</f>
        <v>Probabilidad de afectación reputacional por baja cobertura en la intervención y/o adecuación de escenarios, frente a las solicitudes de la comunidad.</v>
      </c>
      <c r="G32" s="85" t="str">
        <f>+ESCENARIOS!F16</f>
        <v>Gestión</v>
      </c>
      <c r="H32" s="85" t="str">
        <f>+ESCENARIOS!G16</f>
        <v>Ejecución y administración de procesos</v>
      </c>
      <c r="I32" s="85" t="str">
        <f>+ESCENARIOS!H16</f>
        <v>24 a 500 veces por año</v>
      </c>
      <c r="J32" s="86" t="str">
        <f>+ESCENARIOS!I16</f>
        <v>Media</v>
      </c>
      <c r="K32" s="87">
        <f>+ESCENARIOS!J16</f>
        <v>0.6</v>
      </c>
      <c r="L32" s="86" t="str">
        <f>+ESCENARIOS!K16</f>
        <v>Mayor</v>
      </c>
      <c r="M32" s="87">
        <f>+ESCENARIOS!L16</f>
        <v>0.8</v>
      </c>
      <c r="N32" s="88" t="str">
        <f>+ESCENARIOS!M16</f>
        <v>Alto</v>
      </c>
      <c r="O32" s="4" t="str">
        <f>+ESCENARIOS!N16</f>
        <v xml:space="preserve">Control No.1
</v>
      </c>
      <c r="P32" s="6" t="str">
        <f>+ESCENARIOS!O16</f>
        <v>Implementación de mecanismos de priorización para la intervención y adecuación de escenarios.</v>
      </c>
      <c r="Q32" s="4" t="str">
        <f>+ESCENARIOS!P16</f>
        <v>Preventivo</v>
      </c>
      <c r="R32" s="4" t="str">
        <f>+ESCENARIOS!Q16</f>
        <v>Manual</v>
      </c>
      <c r="S32" s="5">
        <f>+ESCENARIOS!R16</f>
        <v>0.4</v>
      </c>
      <c r="T32" s="4" t="str">
        <f>+ESCENARIOS!S16</f>
        <v>Documentado</v>
      </c>
      <c r="U32" s="4" t="str">
        <f>+ESCENARIOS!T16</f>
        <v>Continua</v>
      </c>
      <c r="V32" s="4" t="str">
        <f>+ESCENARIOS!U16</f>
        <v>Con registro</v>
      </c>
      <c r="W32" s="85" t="str">
        <f>+ESCENARIOS!V16</f>
        <v>Probabilidad de afectación reputacional por baja cobertura en la intervención y/o adecuación de escenarios, frente a las solicitudes de la comunidad.</v>
      </c>
      <c r="X32" s="4" t="str">
        <f>+ESCENARIOS!W16</f>
        <v>Probabilidad Inherente</v>
      </c>
      <c r="Y32" s="5">
        <f>+ESCENARIOS!X16</f>
        <v>0.6</v>
      </c>
      <c r="Z32" s="4" t="str">
        <f>+ESCENARIOS!Y16</f>
        <v xml:space="preserve">Control No.1
</v>
      </c>
      <c r="AA32" s="5">
        <f>+ESCENARIOS!Z16</f>
        <v>0.4</v>
      </c>
      <c r="AB32" s="5">
        <f>+ESCENARIOS!AA16</f>
        <v>0.24</v>
      </c>
      <c r="AC32" s="89">
        <f>+ESCENARIOS!AB16</f>
        <v>0.36</v>
      </c>
      <c r="AD32" s="90">
        <f>+ESCENARIOS!AC16</f>
        <v>0.8</v>
      </c>
      <c r="AE32" s="87">
        <f>+ESCENARIOS!AD16</f>
        <v>0.36</v>
      </c>
      <c r="AF32" s="87">
        <f>+ESCENARIOS!AE16</f>
        <v>0.8</v>
      </c>
      <c r="AG32" s="88" t="str">
        <f>+ESCENARIOS!AF16</f>
        <v>Alto</v>
      </c>
      <c r="AH32" s="91" t="str">
        <f>+ESCENARIOS!AG16</f>
        <v>Evitar, compartir o transferir</v>
      </c>
      <c r="AI32" s="86" t="str">
        <f>+ESCENARIOS!AH16</f>
        <v>Control a la aplicación de procedimientos.</v>
      </c>
      <c r="AJ32" s="86" t="str">
        <f>+ESCENARIOS!AI16</f>
        <v>Subdirector Administrativo  y Financiero- Líder de proceso de infraestructura</v>
      </c>
      <c r="AK32" s="92">
        <v>46082</v>
      </c>
      <c r="AL32" s="128" t="str">
        <f>+ESCENARIOS!AK16</f>
        <v>SEMESTRAL</v>
      </c>
      <c r="AM32" s="129">
        <f>+ESCENARIOS!AL16</f>
        <v>0</v>
      </c>
      <c r="AN32" s="129">
        <f>+ESCENARIOS!AM16</f>
        <v>0</v>
      </c>
    </row>
    <row r="33" spans="1:40" ht="72" customHeight="1" x14ac:dyDescent="0.25">
      <c r="A33" s="130"/>
      <c r="B33" s="83"/>
      <c r="C33" s="83"/>
      <c r="D33" s="83"/>
      <c r="E33" s="83"/>
      <c r="F33" s="83"/>
      <c r="G33" s="83"/>
      <c r="H33" s="83"/>
      <c r="I33" s="83"/>
      <c r="J33" s="83"/>
      <c r="K33" s="83"/>
      <c r="L33" s="83"/>
      <c r="M33" s="83"/>
      <c r="N33" s="88"/>
      <c r="O33" s="4" t="str">
        <f>+ESCENARIOS!N17</f>
        <v xml:space="preserve">Control No.2
</v>
      </c>
      <c r="P33" s="6" t="str">
        <f>+ESCENARIOS!O17</f>
        <v>Gestión y control de las solicitudes de mantenimiento de parques realizadas por la comunidad.</v>
      </c>
      <c r="Q33" s="4" t="str">
        <f>+ESCENARIOS!P17</f>
        <v>Preventivo</v>
      </c>
      <c r="R33" s="4" t="str">
        <f>+ESCENARIOS!Q17</f>
        <v>Manual</v>
      </c>
      <c r="S33" s="5">
        <f>+ESCENARIOS!R17</f>
        <v>0.4</v>
      </c>
      <c r="T33" s="4" t="str">
        <f>+ESCENARIOS!S17</f>
        <v>Documentado</v>
      </c>
      <c r="U33" s="4" t="str">
        <f>+ESCENARIOS!T17</f>
        <v>Continua</v>
      </c>
      <c r="V33" s="4" t="str">
        <f>+ESCENARIOS!U17</f>
        <v>Con registro</v>
      </c>
      <c r="W33" s="85"/>
      <c r="X33" s="4" t="str">
        <f>+ESCENARIOS!W17</f>
        <v>Impacto Inherente</v>
      </c>
      <c r="Y33" s="5">
        <f>+ESCENARIOS!X17</f>
        <v>0.8</v>
      </c>
      <c r="Z33" s="4" t="str">
        <f>+ESCENARIOS!Y17</f>
        <v xml:space="preserve">Control No.2
</v>
      </c>
      <c r="AA33" s="5">
        <f>+ESCENARIOS!Z17</f>
        <v>0.4</v>
      </c>
      <c r="AB33" s="5">
        <f>+ESCENARIOS!AA17</f>
        <v>0.32000000000000006</v>
      </c>
      <c r="AC33" s="89"/>
      <c r="AD33" s="89"/>
      <c r="AE33" s="89"/>
      <c r="AF33" s="89"/>
      <c r="AG33" s="88"/>
      <c r="AH33" s="91"/>
      <c r="AI33" s="91"/>
      <c r="AJ33" s="91"/>
      <c r="AK33" s="91"/>
      <c r="AL33" s="91"/>
      <c r="AM33" s="91"/>
      <c r="AN33" s="91"/>
    </row>
    <row r="34" spans="1:40" ht="72" customHeight="1" x14ac:dyDescent="0.25">
      <c r="A34" s="130"/>
      <c r="B34" s="83">
        <f>+ESCENARIOS!A18</f>
        <v>5</v>
      </c>
      <c r="C34" s="85" t="str">
        <f>+ESCENARIOS!B18</f>
        <v>Reputacional, Económico</v>
      </c>
      <c r="D34" s="85" t="str">
        <f>+ESCENARIOS!C18</f>
        <v xml:space="preserve">Bajo sentido de pertenencia por parte de la comunidad, mantenimientos inadecuados de escenarios y recursos insuficientes para garantizar su conservación.
</v>
      </c>
      <c r="E34" s="85" t="str">
        <f>+ESCENARIOS!D18</f>
        <v xml:space="preserve">Acciones fraudulentas por parte de contratistas, incluyendo el uso de materiales de baja calidad o una ejecución deficiente de las obras.
</v>
      </c>
      <c r="F34" s="85" t="str">
        <f>+ESCENARIOS!E18</f>
        <v>Posible de afectaciòn reputacional y económica por deterioro de los escenarios deportivos por materiales de baja calidad, Vandalismo o fallas estructurales en la obra</v>
      </c>
      <c r="G34" s="85" t="str">
        <f>+ESCENARIOS!F18</f>
        <v>Fiscal</v>
      </c>
      <c r="H34" s="85" t="str">
        <f>+ESCENARIOS!G18</f>
        <v>Fraude Externo</v>
      </c>
      <c r="I34" s="85" t="str">
        <f>+ESCENARIOS!H18</f>
        <v>3 a 24 veces por año</v>
      </c>
      <c r="J34" s="86" t="str">
        <f>+ESCENARIOS!I18</f>
        <v>Baja</v>
      </c>
      <c r="K34" s="87">
        <f>+ESCENARIOS!J18</f>
        <v>0.4</v>
      </c>
      <c r="L34" s="86" t="str">
        <f>+ESCENARIOS!K18</f>
        <v>Catastrófico</v>
      </c>
      <c r="M34" s="87">
        <f>+ESCENARIOS!L18</f>
        <v>1</v>
      </c>
      <c r="N34" s="88" t="str">
        <f>+ESCENARIOS!M18</f>
        <v>Extremo</v>
      </c>
      <c r="O34" s="4" t="str">
        <f>+ESCENARIOS!N18</f>
        <v xml:space="preserve">Control No.1
</v>
      </c>
      <c r="P34" s="6" t="str">
        <f>+ESCENARIOS!O18</f>
        <v>Realización de verificaciones periódicas por parte de las interventorías y supervisores de contrato.</v>
      </c>
      <c r="Q34" s="4" t="str">
        <f>+ESCENARIOS!P18</f>
        <v>Preventivo</v>
      </c>
      <c r="R34" s="4" t="str">
        <f>+ESCENARIOS!Q18</f>
        <v>Manual</v>
      </c>
      <c r="S34" s="5">
        <f>+ESCENARIOS!R18</f>
        <v>0.4</v>
      </c>
      <c r="T34" s="4" t="str">
        <f>+ESCENARIOS!S18</f>
        <v>Documentado</v>
      </c>
      <c r="U34" s="4" t="str">
        <f>+ESCENARIOS!T18</f>
        <v>Continua</v>
      </c>
      <c r="V34" s="4" t="str">
        <f>+ESCENARIOS!U18</f>
        <v>Con registro</v>
      </c>
      <c r="W34" s="85" t="str">
        <f>+ESCENARIOS!V18</f>
        <v>Posible de afectaciòn reputacional y económica por deterioro de los escenarios deportivos por materiales de baja calidad, Vandalismo o fallas estructurales en la obra</v>
      </c>
      <c r="X34" s="4" t="str">
        <f>+ESCENARIOS!W18</f>
        <v>Probabilidad Inherente</v>
      </c>
      <c r="Y34" s="5">
        <f>+ESCENARIOS!X18</f>
        <v>0.4</v>
      </c>
      <c r="Z34" s="4" t="str">
        <f>+ESCENARIOS!Y18</f>
        <v xml:space="preserve">Control No.1
</v>
      </c>
      <c r="AA34" s="5">
        <f>+ESCENARIOS!Z18</f>
        <v>0.4</v>
      </c>
      <c r="AB34" s="5">
        <f>+ESCENARIOS!AA18</f>
        <v>0.16000000000000003</v>
      </c>
      <c r="AC34" s="89">
        <f>+ESCENARIOS!AB18</f>
        <v>0.24</v>
      </c>
      <c r="AD34" s="90">
        <f>+ESCENARIOS!AC18</f>
        <v>0.75</v>
      </c>
      <c r="AE34" s="87">
        <f>+ESCENARIOS!AD18</f>
        <v>0.24</v>
      </c>
      <c r="AF34" s="87">
        <f>+ESCENARIOS!AE18</f>
        <v>0.75</v>
      </c>
      <c r="AG34" s="88" t="str">
        <f>+ESCENARIOS!AF18</f>
        <v>Alto</v>
      </c>
      <c r="AH34" s="91" t="str">
        <f>+ESCENARIOS!AG18</f>
        <v>Evitar, compartir o transferir</v>
      </c>
      <c r="AI34" s="86" t="str">
        <f>+ESCENARIOS!AH18</f>
        <v>Informe de seguimiento por parte supervisor, control de fichas físico financieras por intervención</v>
      </c>
      <c r="AJ34" s="86" t="str">
        <f>+ESCENARIOS!AI18</f>
        <v>Subdirector Administrativo  y Financiero- Líder de proceso de infraestructura</v>
      </c>
      <c r="AK34" s="92">
        <v>46082</v>
      </c>
      <c r="AL34" s="128" t="str">
        <f>+ESCENARIOS!AK18</f>
        <v>SEMESTRAL</v>
      </c>
      <c r="AM34" s="129">
        <f>+ESCENARIOS!AL18</f>
        <v>0</v>
      </c>
      <c r="AN34" s="129">
        <f>+ESCENARIOS!AM18</f>
        <v>0</v>
      </c>
    </row>
    <row r="35" spans="1:40" ht="72" customHeight="1" x14ac:dyDescent="0.25">
      <c r="A35" s="130"/>
      <c r="B35" s="130"/>
      <c r="C35" s="130"/>
      <c r="D35" s="130"/>
      <c r="E35" s="130"/>
      <c r="F35" s="130"/>
      <c r="G35" s="130"/>
      <c r="H35" s="130"/>
      <c r="I35" s="130"/>
      <c r="J35" s="130"/>
      <c r="K35" s="130"/>
      <c r="L35" s="130"/>
      <c r="M35" s="130"/>
      <c r="N35" s="88"/>
      <c r="O35" s="18" t="str">
        <f>+ESCENARIOS!N19</f>
        <v xml:space="preserve">Control No.2
</v>
      </c>
      <c r="P35" s="19" t="str">
        <f>+ESCENARIOS!O19</f>
        <v>Aplicación de pólizas de estabilidad de obra en los contratos de construcción, según los tiempos y condiciones de cobertura de las mismas.</v>
      </c>
      <c r="Q35" s="18" t="str">
        <f>+ESCENARIOS!P19</f>
        <v>Correctivo</v>
      </c>
      <c r="R35" s="18" t="str">
        <f>+ESCENARIOS!Q19</f>
        <v>Manual</v>
      </c>
      <c r="S35" s="20">
        <f>+ESCENARIOS!R19</f>
        <v>0.25</v>
      </c>
      <c r="T35" s="18" t="str">
        <f>+ESCENARIOS!S19</f>
        <v>Documentado</v>
      </c>
      <c r="U35" s="18" t="str">
        <f>+ESCENARIOS!T19</f>
        <v>Continua</v>
      </c>
      <c r="V35" s="18" t="str">
        <f>+ESCENARIOS!U19</f>
        <v>Con registro</v>
      </c>
      <c r="W35" s="85"/>
      <c r="X35" s="18" t="str">
        <f>+ESCENARIOS!W19</f>
        <v>Impacto Inherente</v>
      </c>
      <c r="Y35" s="20">
        <f>+ESCENARIOS!X19</f>
        <v>1</v>
      </c>
      <c r="Z35" s="18" t="str">
        <f>+ESCENARIOS!Y19</f>
        <v xml:space="preserve">Control No.2
</v>
      </c>
      <c r="AA35" s="20">
        <f>+ESCENARIOS!Z19</f>
        <v>0.25</v>
      </c>
      <c r="AB35" s="20">
        <f>+ESCENARIOS!AA19</f>
        <v>0.25</v>
      </c>
      <c r="AC35" s="89"/>
      <c r="AD35" s="89"/>
      <c r="AE35" s="89"/>
      <c r="AF35" s="89"/>
      <c r="AG35" s="88"/>
      <c r="AH35" s="91"/>
      <c r="AI35" s="91"/>
      <c r="AJ35" s="91"/>
      <c r="AK35" s="91"/>
      <c r="AL35" s="91"/>
      <c r="AM35" s="91"/>
      <c r="AN35" s="91"/>
    </row>
    <row r="36" spans="1:40" ht="15.75" customHeight="1" x14ac:dyDescent="0.25">
      <c r="A36" s="133" t="str">
        <f>+RECREACION!$C$4</f>
        <v xml:space="preserve"> RECREACION Y DEPORTES</v>
      </c>
      <c r="B36" s="119">
        <f>+RECREACION!A10</f>
        <v>1</v>
      </c>
      <c r="C36" s="120" t="str">
        <f>+RECREACION!B10</f>
        <v>Reputacional</v>
      </c>
      <c r="D36" s="120" t="str">
        <f>+RECREACION!C10</f>
        <v>Planeación inadecuada, escasez de implementos de trabajo, personal no idóneo y mala asignación de recursos humanos.</v>
      </c>
      <c r="E36" s="120" t="str">
        <f>+RECREACION!D10</f>
        <v>Servicios de recreación y deporte con bajo impacto en la satisfacción de la comunidad.</v>
      </c>
      <c r="F36" s="120" t="str">
        <f>+RECREACION!E10</f>
        <v>Probabilidad de afectaciòn reputacional que los servicios ofrecidos por el IMRD no cumplan con las expectativas de la comunidad y grupos de valor</v>
      </c>
      <c r="G36" s="120" t="str">
        <f>+RECREACION!F10</f>
        <v>Gestión</v>
      </c>
      <c r="H36" s="120" t="str">
        <f>+RECREACION!G10</f>
        <v>Ejecución y administración de procesos</v>
      </c>
      <c r="I36" s="120" t="str">
        <f>+RECREACION!H10</f>
        <v>3 a 24 veces por año</v>
      </c>
      <c r="J36" s="121" t="str">
        <f>+RECREACION!I10</f>
        <v>Muy baja</v>
      </c>
      <c r="K36" s="122">
        <f>+RECREACION!J10</f>
        <v>0.2</v>
      </c>
      <c r="L36" s="121" t="str">
        <f>+RECREACION!K10</f>
        <v>Mayor</v>
      </c>
      <c r="M36" s="122">
        <f>+RECREACION!L10</f>
        <v>0.8</v>
      </c>
      <c r="N36" s="123" t="str">
        <f>+RECREACION!M10</f>
        <v>Alto</v>
      </c>
      <c r="O36" s="15" t="str">
        <f>+RECREACION!N10</f>
        <v xml:space="preserve">Control No.1
</v>
      </c>
      <c r="P36" s="17" t="str">
        <f>+RECREACION!O10</f>
        <v>Evaluación de encuestas de satisfacción de la comunidad.</v>
      </c>
      <c r="Q36" s="15" t="str">
        <f>+RECREACION!P10</f>
        <v>Detectivo</v>
      </c>
      <c r="R36" s="15" t="str">
        <f>+RECREACION!Q10</f>
        <v>Manual</v>
      </c>
      <c r="S36" s="16">
        <f>+RECREACION!R10</f>
        <v>0.3</v>
      </c>
      <c r="T36" s="15" t="str">
        <f>+RECREACION!S10</f>
        <v>Documentado</v>
      </c>
      <c r="U36" s="15" t="str">
        <f>+RECREACION!T10</f>
        <v>Continua</v>
      </c>
      <c r="V36" s="15" t="str">
        <f>+RECREACION!U10</f>
        <v>Con registro</v>
      </c>
      <c r="W36" s="120" t="str">
        <f>+RECREACION!V10</f>
        <v>Probabilidad de afectaciòn reputacional que los servicios ofrecidos por el IMRD no cumplan con las expectativas de la comunidad y grupos de valor</v>
      </c>
      <c r="X36" s="15" t="str">
        <f>+RECREACION!W10</f>
        <v>Probabilidad Inherente</v>
      </c>
      <c r="Y36" s="16">
        <f>+RECREACION!X10</f>
        <v>0.2</v>
      </c>
      <c r="Z36" s="15" t="str">
        <f>+RECREACION!Y10</f>
        <v xml:space="preserve">Control No.1
</v>
      </c>
      <c r="AA36" s="16">
        <f>+RECREACION!Z10</f>
        <v>0.3</v>
      </c>
      <c r="AB36" s="16">
        <f>+RECREACION!AA10</f>
        <v>0.06</v>
      </c>
      <c r="AC36" s="124">
        <f>+RECREACION!AB10</f>
        <v>0.14000000000000001</v>
      </c>
      <c r="AD36" s="125">
        <f>+RECREACION!AC10</f>
        <v>0.8</v>
      </c>
      <c r="AE36" s="122">
        <f>+RECREACION!AD10</f>
        <v>0.14000000000000001</v>
      </c>
      <c r="AF36" s="122">
        <f>+RECREACION!AE10</f>
        <v>0.8</v>
      </c>
      <c r="AG36" s="123" t="str">
        <f>+RECREACION!AF10</f>
        <v>Alto</v>
      </c>
      <c r="AH36" s="126" t="str">
        <f>+RECREACION!AG10</f>
        <v>Evitar, compartir o transferir</v>
      </c>
      <c r="AI36" s="121" t="str">
        <f>+RECREACION!AH10</f>
        <v>Informes periódicos sobre el nivel de satisfacción de los grupos de valor</v>
      </c>
      <c r="AJ36" s="121" t="str">
        <f>+RECREACION!AI10</f>
        <v>Subdirector de Recreación y Deportes- Planeación</v>
      </c>
      <c r="AK36" s="131">
        <v>46082</v>
      </c>
      <c r="AL36" s="132" t="str">
        <f>+RECREACION!AK10</f>
        <v>SEMESTRE</v>
      </c>
      <c r="AM36" s="127">
        <f>+RECREACION!AL10</f>
        <v>0</v>
      </c>
      <c r="AN36" s="127">
        <f>+RECREACION!AM10</f>
        <v>0</v>
      </c>
    </row>
    <row r="37" spans="1:40" ht="15.75" customHeight="1" x14ac:dyDescent="0.25">
      <c r="A37" s="133"/>
      <c r="B37" s="119"/>
      <c r="C37" s="119"/>
      <c r="D37" s="119"/>
      <c r="E37" s="119"/>
      <c r="F37" s="119"/>
      <c r="G37" s="119"/>
      <c r="H37" s="119"/>
      <c r="I37" s="119"/>
      <c r="J37" s="119"/>
      <c r="K37" s="119"/>
      <c r="L37" s="119"/>
      <c r="M37" s="119"/>
      <c r="N37" s="123"/>
      <c r="O37" s="4" t="str">
        <f>+RECREACION!N11</f>
        <v xml:space="preserve">Control No.2
</v>
      </c>
      <c r="P37" s="6" t="str">
        <f>+RECREACION!O11</f>
        <v>Gestión y respuesta a las PQRSDF presentadas por la comunidad.</v>
      </c>
      <c r="Q37" s="4" t="str">
        <f>+RECREACION!P11</f>
        <v>Detectivo</v>
      </c>
      <c r="R37" s="4" t="str">
        <f>+RECREACION!Q11</f>
        <v>Manual</v>
      </c>
      <c r="S37" s="5">
        <f>+RECREACION!R11</f>
        <v>0.3</v>
      </c>
      <c r="T37" s="4" t="str">
        <f>+RECREACION!S11</f>
        <v>Documentado</v>
      </c>
      <c r="U37" s="4" t="str">
        <f>+RECREACION!T11</f>
        <v>Continua</v>
      </c>
      <c r="V37" s="4" t="str">
        <f>+RECREACION!U11</f>
        <v>Con registro</v>
      </c>
      <c r="W37" s="120"/>
      <c r="X37" s="4" t="str">
        <f>+RECREACION!W11</f>
        <v>Impacto Inherente</v>
      </c>
      <c r="Y37" s="5">
        <f>+RECREACION!X11</f>
        <v>0.8</v>
      </c>
      <c r="Z37" s="4" t="str">
        <f>+RECREACION!Y11</f>
        <v xml:space="preserve">Control No.2
</v>
      </c>
      <c r="AA37" s="5">
        <f>+RECREACION!Z11</f>
        <v>0.3</v>
      </c>
      <c r="AB37" s="5">
        <f>+RECREACION!AA11</f>
        <v>0.24</v>
      </c>
      <c r="AC37" s="124"/>
      <c r="AD37" s="124"/>
      <c r="AE37" s="124"/>
      <c r="AF37" s="124"/>
      <c r="AG37" s="123"/>
      <c r="AH37" s="126"/>
      <c r="AI37" s="126"/>
      <c r="AJ37" s="126"/>
      <c r="AK37" s="126"/>
      <c r="AL37" s="126"/>
      <c r="AM37" s="126"/>
      <c r="AN37" s="126"/>
    </row>
    <row r="38" spans="1:40" ht="15.75" customHeight="1" x14ac:dyDescent="0.25">
      <c r="A38" s="133"/>
      <c r="B38" s="83">
        <f>+RECREACION!A12</f>
        <v>2</v>
      </c>
      <c r="C38" s="85" t="str">
        <f>+RECREACION!B12</f>
        <v>Reputacional, Económico</v>
      </c>
      <c r="D38" s="85" t="str">
        <f>+RECREACION!C12</f>
        <v>Formulación de objetivos por encima de la capacidad operativa, falta de coherencia entre metas y recursos, asignación ineficiente de personal y monitoreo tardío de compromisos.</v>
      </c>
      <c r="E38" s="85" t="str">
        <f>+RECREACION!D12</f>
        <v>Incumplimiento en la cobertura de servicios de recreación y deporte para la comunidad.</v>
      </c>
      <c r="F38" s="85" t="str">
        <f>+RECREACION!E12</f>
        <v>Probabilidad de afectación reputacional y económica por el incumplimiento en metas de cobertura de servicios frente a los resultados esperados en los programas y oferta institucional.</v>
      </c>
      <c r="G38" s="85" t="str">
        <f>+RECREACION!F12</f>
        <v>Gestión</v>
      </c>
      <c r="H38" s="85" t="str">
        <f>+RECREACION!G12</f>
        <v>Ejecución y administración de procesos</v>
      </c>
      <c r="I38" s="85" t="str">
        <f>+RECREACION!H12</f>
        <v>3 a 24 veces por año</v>
      </c>
      <c r="J38" s="86" t="str">
        <f>+RECREACION!I12</f>
        <v>Muy baja</v>
      </c>
      <c r="K38" s="87">
        <f>+RECREACION!J12</f>
        <v>0.2</v>
      </c>
      <c r="L38" s="86" t="str">
        <f>+RECREACION!K12</f>
        <v>Moderado</v>
      </c>
      <c r="M38" s="87">
        <f>+RECREACION!L12</f>
        <v>0.6</v>
      </c>
      <c r="N38" s="88" t="str">
        <f>+RECREACION!M12</f>
        <v>Moderado</v>
      </c>
      <c r="O38" s="4" t="str">
        <f>+RECREACION!N12</f>
        <v xml:space="preserve">Control No.1
</v>
      </c>
      <c r="P38" s="6" t="str">
        <f>+RECREACION!O12</f>
        <v>Control estadístico de cobertura de servicios y programas.</v>
      </c>
      <c r="Q38" s="4" t="str">
        <f>+RECREACION!P12</f>
        <v>Preventivo</v>
      </c>
      <c r="R38" s="4" t="str">
        <f>+RECREACION!Q12</f>
        <v>Manual</v>
      </c>
      <c r="S38" s="5">
        <f>+RECREACION!R12</f>
        <v>0.4</v>
      </c>
      <c r="T38" s="4" t="str">
        <f>+RECREACION!S12</f>
        <v>Documentado</v>
      </c>
      <c r="U38" s="4" t="str">
        <f>+RECREACION!T12</f>
        <v>Continua</v>
      </c>
      <c r="V38" s="4" t="str">
        <f>+RECREACION!U12</f>
        <v>Con registro</v>
      </c>
      <c r="W38" s="85" t="str">
        <f>+RECREACION!V12</f>
        <v>Probabilidad de afectación reputacional y económica por el incumplimiento en metas de cobertura de servicios frente a los resultados esperados en los programas y oferta institucional.</v>
      </c>
      <c r="X38" s="4" t="str">
        <f>+RECREACION!W12</f>
        <v>Probabilidad Inherente</v>
      </c>
      <c r="Y38" s="5">
        <f>+RECREACION!X12</f>
        <v>0.2</v>
      </c>
      <c r="Z38" s="4" t="str">
        <f>+RECREACION!Y12</f>
        <v xml:space="preserve">Control No.1
</v>
      </c>
      <c r="AA38" s="5">
        <f>+RECREACION!Z12</f>
        <v>0.4</v>
      </c>
      <c r="AB38" s="5">
        <f>+RECREACION!AA12</f>
        <v>8.0000000000000016E-2</v>
      </c>
      <c r="AC38" s="89">
        <f>+RECREACION!AB12</f>
        <v>0.12</v>
      </c>
      <c r="AD38" s="90">
        <f>+RECREACION!AC12</f>
        <v>0.6</v>
      </c>
      <c r="AE38" s="87">
        <f>+RECREACION!AD12</f>
        <v>0.12</v>
      </c>
      <c r="AF38" s="87">
        <f>+RECREACION!AE12</f>
        <v>0.6</v>
      </c>
      <c r="AG38" s="88" t="str">
        <f>+RECREACION!AF12</f>
        <v>Moderado</v>
      </c>
      <c r="AH38" s="91" t="str">
        <f>+RECREACION!AG12</f>
        <v>Asumir el riesgo, Reducir el riesgo</v>
      </c>
      <c r="AI38" s="86" t="str">
        <f>+RECREACION!AH12</f>
        <v>Monitoreos permanentes de la oferta institucional</v>
      </c>
      <c r="AJ38" s="86" t="str">
        <f>+RECREACION!AI12</f>
        <v>Subdirector de Recreación y Deportes-Planeación</v>
      </c>
      <c r="AK38" s="92">
        <v>46082</v>
      </c>
      <c r="AL38" s="128" t="str">
        <f>+RECREACION!AK12</f>
        <v>SEMESTRE</v>
      </c>
      <c r="AM38" s="129">
        <f>+RECREACION!AL12</f>
        <v>0</v>
      </c>
      <c r="AN38" s="129">
        <f>+RECREACION!AM12</f>
        <v>0</v>
      </c>
    </row>
    <row r="39" spans="1:40" ht="15.75" customHeight="1" x14ac:dyDescent="0.25">
      <c r="A39" s="133"/>
      <c r="B39" s="83"/>
      <c r="C39" s="83"/>
      <c r="D39" s="83"/>
      <c r="E39" s="83"/>
      <c r="F39" s="83"/>
      <c r="G39" s="83"/>
      <c r="H39" s="83"/>
      <c r="I39" s="83"/>
      <c r="J39" s="83"/>
      <c r="K39" s="83"/>
      <c r="L39" s="83"/>
      <c r="M39" s="83"/>
      <c r="N39" s="88"/>
      <c r="O39" s="4" t="str">
        <f>+RECREACION!N13</f>
        <v xml:space="preserve">Control No.2
</v>
      </c>
      <c r="P39" s="6" t="str">
        <f>+RECREACION!O13</f>
        <v>Evaluación de informes de gestión del desempeño de los distintos programas.</v>
      </c>
      <c r="Q39" s="4" t="str">
        <f>+RECREACION!P13</f>
        <v>Preventivo</v>
      </c>
      <c r="R39" s="4" t="str">
        <f>+RECREACION!Q13</f>
        <v>Manual</v>
      </c>
      <c r="S39" s="5">
        <f>+RECREACION!R13</f>
        <v>0.4</v>
      </c>
      <c r="T39" s="4" t="str">
        <f>+RECREACION!S13</f>
        <v>Documentado</v>
      </c>
      <c r="U39" s="4" t="str">
        <f>+RECREACION!T13</f>
        <v>Continua</v>
      </c>
      <c r="V39" s="4" t="str">
        <f>+RECREACION!U13</f>
        <v>Con registro</v>
      </c>
      <c r="W39" s="85"/>
      <c r="X39" s="4" t="str">
        <f>+RECREACION!W13</f>
        <v>Impacto Inherente</v>
      </c>
      <c r="Y39" s="5">
        <f>+RECREACION!X13</f>
        <v>0.6</v>
      </c>
      <c r="Z39" s="4" t="str">
        <f>+RECREACION!Y13</f>
        <v xml:space="preserve">Control No.2
</v>
      </c>
      <c r="AA39" s="5">
        <f>+RECREACION!Z13</f>
        <v>0.4</v>
      </c>
      <c r="AB39" s="5">
        <f>+RECREACION!AA13</f>
        <v>0.24</v>
      </c>
      <c r="AC39" s="89"/>
      <c r="AD39" s="89"/>
      <c r="AE39" s="89"/>
      <c r="AF39" s="89"/>
      <c r="AG39" s="88"/>
      <c r="AH39" s="91"/>
      <c r="AI39" s="91"/>
      <c r="AJ39" s="91"/>
      <c r="AK39" s="91"/>
      <c r="AL39" s="91"/>
      <c r="AM39" s="91"/>
      <c r="AN39" s="91"/>
    </row>
    <row r="40" spans="1:40" ht="15.75" customHeight="1" x14ac:dyDescent="0.25">
      <c r="A40" s="133"/>
      <c r="B40" s="83">
        <f>+RECREACION!A14</f>
        <v>3</v>
      </c>
      <c r="C40" s="85" t="str">
        <f>+RECREACION!B14</f>
        <v>Reputacional, Económico</v>
      </c>
      <c r="D40" s="85" t="str">
        <f>+RECREACION!C14</f>
        <v>alta de sentido de pertenencia institucional, controles débiles en la gestión de inventarios y supervisión deficiente del personal.</v>
      </c>
      <c r="E40" s="85" t="str">
        <f>+RECREACION!D14</f>
        <v>Uso indebido de inventarios, personal o servicios con fines lucrativos por parte de terceros, funcionarios o contratistas.</v>
      </c>
      <c r="F40" s="85" t="str">
        <f>+RECREACION!E14</f>
        <v>Probabilidad de afectaciòn reputacional y económica por realizar cobros a la comunidad por servicios o trámites que son gratuitos en el IMRD.</v>
      </c>
      <c r="G40" s="85" t="str">
        <f>+RECREACION!F14</f>
        <v>Corrupción</v>
      </c>
      <c r="H40" s="85" t="str">
        <f>+RECREACION!G14</f>
        <v>Fraude Interno</v>
      </c>
      <c r="I40" s="85" t="str">
        <f>+RECREACION!H14</f>
        <v>3 a 24 veces por año</v>
      </c>
      <c r="J40" s="86" t="str">
        <f>+RECREACION!I14</f>
        <v>Muy baja</v>
      </c>
      <c r="K40" s="87">
        <f>+RECREACION!J14</f>
        <v>0.2</v>
      </c>
      <c r="L40" s="86" t="str">
        <f>+RECREACION!K14</f>
        <v>Catastrófico</v>
      </c>
      <c r="M40" s="87">
        <f>+RECREACION!L14</f>
        <v>1</v>
      </c>
      <c r="N40" s="88" t="str">
        <f>+RECREACION!M14</f>
        <v>Extremo</v>
      </c>
      <c r="O40" s="4" t="str">
        <f>+RECREACION!N14</f>
        <v xml:space="preserve">Control No.1
</v>
      </c>
      <c r="P40" s="6" t="str">
        <f>+RECREACION!O14</f>
        <v>Seguimiento y control de PQRSDF relacionadas con cobros indebidos.</v>
      </c>
      <c r="Q40" s="4" t="str">
        <f>+RECREACION!P14</f>
        <v>Preventivo</v>
      </c>
      <c r="R40" s="4" t="str">
        <f>+RECREACION!Q14</f>
        <v>Manual</v>
      </c>
      <c r="S40" s="5">
        <f>+RECREACION!R14</f>
        <v>0.4</v>
      </c>
      <c r="T40" s="4" t="str">
        <f>+RECREACION!S14</f>
        <v>Documentado</v>
      </c>
      <c r="U40" s="4" t="str">
        <f>+RECREACION!T14</f>
        <v>Continua</v>
      </c>
      <c r="V40" s="4" t="str">
        <f>+RECREACION!U14</f>
        <v>Con Registro</v>
      </c>
      <c r="W40" s="85" t="str">
        <f>+RECREACION!V14</f>
        <v>Probabilidad de afectaciòn reputacional y económica por realizar cobros a la comunidad por servicios o trámites que son gratuitos en el IMRD.</v>
      </c>
      <c r="X40" s="4" t="str">
        <f>+RECREACION!W14</f>
        <v>Probabilidad Inherente</v>
      </c>
      <c r="Y40" s="5">
        <f>+RECREACION!X14</f>
        <v>0.2</v>
      </c>
      <c r="Z40" s="4" t="str">
        <f>+RECREACION!Y14</f>
        <v xml:space="preserve">Control No.1
</v>
      </c>
      <c r="AA40" s="5">
        <f>+RECREACION!Z14</f>
        <v>0.4</v>
      </c>
      <c r="AB40" s="5">
        <f>+RECREACION!AA14</f>
        <v>8.0000000000000016E-2</v>
      </c>
      <c r="AC40" s="89">
        <f>+RECREACION!AB14</f>
        <v>0.12</v>
      </c>
      <c r="AD40" s="90">
        <f>+RECREACION!AC14</f>
        <v>1</v>
      </c>
      <c r="AE40" s="87">
        <f>+RECREACION!AD14</f>
        <v>0.12</v>
      </c>
      <c r="AF40" s="87">
        <f>+RECREACION!AE14</f>
        <v>1</v>
      </c>
      <c r="AG40" s="88" t="str">
        <f>+RECREACION!AF14</f>
        <v>Extremo</v>
      </c>
      <c r="AH40" s="91" t="str">
        <f>+RECREACION!AG14</f>
        <v>Eliminar o reducir el riesgo</v>
      </c>
      <c r="AI40" s="86" t="str">
        <f>+RECREACION!AH14</f>
        <v>Análisis a los resultados de las encuestas de satisfacción a la comunidad</v>
      </c>
      <c r="AJ40" s="86" t="str">
        <f>+RECREACION!AI14</f>
        <v>Subdirector de Recreación y Deportes</v>
      </c>
      <c r="AK40" s="92">
        <v>46082</v>
      </c>
      <c r="AL40" s="128" t="str">
        <f>+RECREACION!AK14</f>
        <v>SEMESTRE</v>
      </c>
      <c r="AM40" s="129">
        <f>+RECREACION!AL14</f>
        <v>0</v>
      </c>
      <c r="AN40" s="129">
        <f>+RECREACION!AM14</f>
        <v>0</v>
      </c>
    </row>
    <row r="41" spans="1:40" ht="15.75" customHeight="1" x14ac:dyDescent="0.25">
      <c r="A41" s="133"/>
      <c r="B41" s="83"/>
      <c r="C41" s="83"/>
      <c r="D41" s="83"/>
      <c r="E41" s="83"/>
      <c r="F41" s="83"/>
      <c r="G41" s="83"/>
      <c r="H41" s="83"/>
      <c r="I41" s="83"/>
      <c r="J41" s="83"/>
      <c r="K41" s="83"/>
      <c r="L41" s="83"/>
      <c r="M41" s="83"/>
      <c r="N41" s="88"/>
      <c r="O41" s="4" t="str">
        <f>+RECREACION!N15</f>
        <v xml:space="preserve">Control No.2
</v>
      </c>
      <c r="P41" s="6" t="str">
        <f>+RECREACION!O15</f>
        <v>Inclusión en la encuesta de satisfacción de una pregunta específica para registrar denuncias sobre posibles actos de corrupción.</v>
      </c>
      <c r="Q41" s="4" t="str">
        <f>+RECREACION!P15</f>
        <v>Preventivo</v>
      </c>
      <c r="R41" s="4" t="str">
        <f>+RECREACION!Q15</f>
        <v>Manual</v>
      </c>
      <c r="S41" s="5">
        <f>+RECREACION!R15</f>
        <v>0.4</v>
      </c>
      <c r="T41" s="4" t="str">
        <f>+RECREACION!S15</f>
        <v>Documentado</v>
      </c>
      <c r="U41" s="4" t="str">
        <f>+RECREACION!T15</f>
        <v>Continua</v>
      </c>
      <c r="V41" s="4" t="str">
        <f>+RECREACION!U15</f>
        <v>Con registro</v>
      </c>
      <c r="W41" s="85"/>
      <c r="X41" s="4" t="str">
        <f>+RECREACION!W15</f>
        <v>Impacto Inherente</v>
      </c>
      <c r="Y41" s="5">
        <f>+RECREACION!X15</f>
        <v>1</v>
      </c>
      <c r="Z41" s="4" t="str">
        <f>+RECREACION!Y15</f>
        <v xml:space="preserve">Control No.2
</v>
      </c>
      <c r="AA41" s="5">
        <f>+RECREACION!Z15</f>
        <v>0.4</v>
      </c>
      <c r="AB41" s="5">
        <f>+RECREACION!AA15</f>
        <v>0.4</v>
      </c>
      <c r="AC41" s="89"/>
      <c r="AD41" s="89"/>
      <c r="AE41" s="89"/>
      <c r="AF41" s="89"/>
      <c r="AG41" s="88"/>
      <c r="AH41" s="91"/>
      <c r="AI41" s="91"/>
      <c r="AJ41" s="91"/>
      <c r="AK41" s="91"/>
      <c r="AL41" s="91"/>
      <c r="AM41" s="91"/>
      <c r="AN41" s="91"/>
    </row>
    <row r="42" spans="1:40" ht="15.75" customHeight="1" x14ac:dyDescent="0.25">
      <c r="A42" s="133"/>
      <c r="B42" s="83">
        <f>+RECREACION!A16</f>
        <v>4</v>
      </c>
      <c r="C42" s="85" t="str">
        <f>+RECREACION!B16</f>
        <v>Reputacional</v>
      </c>
      <c r="D42" s="85" t="str">
        <f>+RECREACION!C16</f>
        <v>Ausencia de procedimientos y controles estadísticos para la gestión de información.</v>
      </c>
      <c r="E42" s="85" t="str">
        <f>+RECREACION!D16</f>
        <v>Deficiencia en la recolección y análisis de datos para la toma de decisiones.</v>
      </c>
      <c r="F42" s="85" t="str">
        <f>+RECREACION!E16</f>
        <v>Probabilidad de afectacón reputacional por ausencia de información de deportistas o beneficarios que permita el seguimiento y monitoreo de progresos deportivos.</v>
      </c>
      <c r="G42" s="85" t="str">
        <f>+RECREACION!F16</f>
        <v>Gestion</v>
      </c>
      <c r="H42" s="85" t="str">
        <f>+RECREACION!G16</f>
        <v>Ejecución y administración de procesos</v>
      </c>
      <c r="I42" s="85" t="str">
        <f>+RECREACION!H16</f>
        <v>3 a 24 veces por año</v>
      </c>
      <c r="J42" s="86" t="str">
        <f>+RECREACION!I16</f>
        <v>Muy baja</v>
      </c>
      <c r="K42" s="87">
        <f>+RECREACION!J16</f>
        <v>0.2</v>
      </c>
      <c r="L42" s="86" t="str">
        <f>+RECREACION!K16</f>
        <v>Mayor</v>
      </c>
      <c r="M42" s="87">
        <f>+RECREACION!L16</f>
        <v>0.8</v>
      </c>
      <c r="N42" s="88" t="str">
        <f>+RECREACION!M16</f>
        <v>Alto</v>
      </c>
      <c r="O42" s="4" t="str">
        <f>+RECREACION!N16</f>
        <v xml:space="preserve">Control No.1
</v>
      </c>
      <c r="P42" s="6" t="str">
        <f>+RECREACION!O16</f>
        <v>Implementación de un observatorio deportivo que realice control estadístico trimestral, administrado por la Subdirección de Recreación y Deportes.</v>
      </c>
      <c r="Q42" s="4" t="str">
        <f>+RECREACION!P16</f>
        <v>Preventivo</v>
      </c>
      <c r="R42" s="4" t="str">
        <f>+RECREACION!Q16</f>
        <v>Manual</v>
      </c>
      <c r="S42" s="5">
        <f>+RECREACION!R16</f>
        <v>0.4</v>
      </c>
      <c r="T42" s="4" t="str">
        <f>+RECREACION!S16</f>
        <v>Documentado</v>
      </c>
      <c r="U42" s="4" t="str">
        <f>+RECREACION!T16</f>
        <v>Continua</v>
      </c>
      <c r="V42" s="4" t="str">
        <f>+RECREACION!U16</f>
        <v>Con registro</v>
      </c>
      <c r="W42" s="85" t="str">
        <f>+RECREACION!V16</f>
        <v>Probabilidad de afectacón reputacional por ausencia de información de deportistas o beneficarios que permita el seguimiento y monitoreo de progresos deportivos.</v>
      </c>
      <c r="X42" s="4" t="str">
        <f>+RECREACION!W16</f>
        <v>Probabilidad Inherente</v>
      </c>
      <c r="Y42" s="5">
        <f>+RECREACION!X16</f>
        <v>0.2</v>
      </c>
      <c r="Z42" s="4" t="str">
        <f>+RECREACION!Y16</f>
        <v xml:space="preserve">Control No.1
</v>
      </c>
      <c r="AA42" s="5">
        <f>+RECREACION!Z16</f>
        <v>0.4</v>
      </c>
      <c r="AB42" s="5">
        <f>+RECREACION!AA16</f>
        <v>8.0000000000000016E-2</v>
      </c>
      <c r="AC42" s="89">
        <f>+RECREACION!AB16</f>
        <v>0.12</v>
      </c>
      <c r="AD42" s="90">
        <f>+RECREACION!AC16</f>
        <v>0.8</v>
      </c>
      <c r="AE42" s="87">
        <f>+RECREACION!AD16</f>
        <v>0.12</v>
      </c>
      <c r="AF42" s="87">
        <f>+RECREACION!AE16</f>
        <v>0.8</v>
      </c>
      <c r="AG42" s="88" t="str">
        <f>+RECREACION!AF16</f>
        <v>Alto</v>
      </c>
      <c r="AH42" s="91" t="str">
        <f>+RECREACION!AG16</f>
        <v>Evitar, compartir o transferir</v>
      </c>
      <c r="AI42" s="86" t="str">
        <f>+RECREACION!AH16</f>
        <v>Análisis a los resultados del observatorio deportivo, impulsando politica de gestión estadistica</v>
      </c>
      <c r="AJ42" s="86" t="str">
        <f>+RECREACION!AI16</f>
        <v>Subdirector de Recreación y Deportes</v>
      </c>
      <c r="AK42" s="92">
        <v>46082</v>
      </c>
      <c r="AL42" s="128" t="str">
        <f>+RECREACION!AK16</f>
        <v>SEMESTRE</v>
      </c>
      <c r="AM42" s="129">
        <f>+RECREACION!AL16</f>
        <v>0</v>
      </c>
      <c r="AN42" s="129">
        <f>+RECREACION!AM16</f>
        <v>0</v>
      </c>
    </row>
    <row r="43" spans="1:40" ht="15.75" customHeight="1" thickBot="1" x14ac:dyDescent="0.3">
      <c r="A43" s="133"/>
      <c r="B43" s="133"/>
      <c r="C43" s="133"/>
      <c r="D43" s="133"/>
      <c r="E43" s="133"/>
      <c r="F43" s="133"/>
      <c r="G43" s="133"/>
      <c r="H43" s="133"/>
      <c r="I43" s="133"/>
      <c r="J43" s="133"/>
      <c r="K43" s="133"/>
      <c r="L43" s="133"/>
      <c r="M43" s="133"/>
      <c r="N43" s="88"/>
      <c r="O43" s="18" t="str">
        <f>+RECREACION!N17</f>
        <v xml:space="preserve">Control No.2
</v>
      </c>
      <c r="P43" s="19" t="str">
        <f>+RECREACION!O17</f>
        <v xml:space="preserve">Publicaciòn de la información para uso de plataformas de "Datos Abiertos" </v>
      </c>
      <c r="Q43" s="18" t="str">
        <f>+RECREACION!P17</f>
        <v>Preventivo</v>
      </c>
      <c r="R43" s="18" t="str">
        <f>+RECREACION!Q17</f>
        <v>Manual</v>
      </c>
      <c r="S43" s="20">
        <f>+RECREACION!R17</f>
        <v>0.4</v>
      </c>
      <c r="T43" s="18" t="str">
        <f>+RECREACION!S17</f>
        <v>Documentado</v>
      </c>
      <c r="U43" s="18" t="str">
        <f>+RECREACION!T17</f>
        <v>Continua</v>
      </c>
      <c r="V43" s="18" t="str">
        <f>+RECREACION!U17</f>
        <v>Con registro</v>
      </c>
      <c r="W43" s="85"/>
      <c r="X43" s="18" t="str">
        <f>+RECREACION!W17</f>
        <v>Impacto Inherente</v>
      </c>
      <c r="Y43" s="20">
        <f>+RECREACION!X17</f>
        <v>0.8</v>
      </c>
      <c r="Z43" s="18" t="str">
        <f>+RECREACION!Y17</f>
        <v xml:space="preserve">Control No.2
</v>
      </c>
      <c r="AA43" s="20">
        <f>+RECREACION!Z17</f>
        <v>0.4</v>
      </c>
      <c r="AB43" s="20">
        <f>+RECREACION!AA17</f>
        <v>0.32000000000000006</v>
      </c>
      <c r="AC43" s="89"/>
      <c r="AD43" s="89"/>
      <c r="AE43" s="89"/>
      <c r="AF43" s="89"/>
      <c r="AG43" s="88"/>
      <c r="AH43" s="91"/>
      <c r="AI43" s="91"/>
      <c r="AJ43" s="91"/>
      <c r="AK43" s="91"/>
      <c r="AL43" s="91"/>
      <c r="AM43" s="91"/>
      <c r="AN43" s="91"/>
    </row>
    <row r="44" spans="1:40" ht="14.25" customHeight="1" thickTop="1" x14ac:dyDescent="0.25">
      <c r="A44" s="134" t="str">
        <f>+'TALENTO HUMANO'!$C$4</f>
        <v xml:space="preserve"> TALENTO HUMANO</v>
      </c>
      <c r="B44" s="119">
        <f t="array" ref="B44:B45">+'TALENTO HUMANO'!A10:A11</f>
        <v>1</v>
      </c>
      <c r="C44" s="120" t="str">
        <f t="array" ref="C44:C45">+'TALENTO HUMANO'!B10:B11</f>
        <v>Reputacional</v>
      </c>
      <c r="D44" s="120" t="str">
        <f t="array" ref="D44:D45">+'TALENTO HUMANO'!C10:C11</f>
        <v xml:space="preserve">Falta de inducción adecuada, escasos espacios de integración, deficiencias en la comunicación interna y ausencia de jerarquías claras.	</v>
      </c>
      <c r="E44" s="120" t="str">
        <f t="array" ref="E44:E45">+'TALENTO HUMANO'!D10:D11</f>
        <v xml:space="preserve">Deterioro del clima laboral en la entidad.	</v>
      </c>
      <c r="F44" s="120" t="str">
        <f t="array" ref="F44:F45">+'TALENTO HUMANO'!E10:E11</f>
        <v>Posibilidad de afectación  reputacional por  contextos poco favorables para el desarrollo de las actividades que afecte el clima laboral en la entidad</v>
      </c>
      <c r="G44" s="120" t="str">
        <f t="array" ref="G44:G45">+'TALENTO HUMANO'!F10:F11</f>
        <v>Gestión</v>
      </c>
      <c r="H44" s="120" t="str">
        <f t="array" ref="H44:H45">+'TALENTO HUMANO'!G10:G11</f>
        <v>Ejecución y administración de procesos</v>
      </c>
      <c r="I44" s="120" t="str">
        <f t="array" ref="I44:I45">+'TALENTO HUMANO'!H10:H11</f>
        <v>3 a 24 veces por año</v>
      </c>
      <c r="J44" s="121" t="str">
        <f t="array" ref="J44:J45">+'TALENTO HUMANO'!I10:I11</f>
        <v>Baja</v>
      </c>
      <c r="K44" s="122">
        <f t="array" ref="K44:K45">+'TALENTO HUMANO'!J10:J11</f>
        <v>0.4</v>
      </c>
      <c r="L44" s="121" t="str">
        <f t="array" ref="L44:L45">+'TALENTO HUMANO'!K10:K11</f>
        <v>Mayor</v>
      </c>
      <c r="M44" s="122">
        <f t="array" ref="M44:M45">+'TALENTO HUMANO'!L10:L11</f>
        <v>0.8</v>
      </c>
      <c r="N44" s="123" t="str">
        <f t="array" ref="N44:N45">+'TALENTO HUMANO'!M10:M11</f>
        <v>Alto</v>
      </c>
      <c r="O44" s="15" t="str">
        <f t="array" ref="O44:O45">+'TALENTO HUMANO'!N10:N11</f>
        <v xml:space="preserve">Control No.1
</v>
      </c>
      <c r="P44" s="17" t="str">
        <f t="array" ref="P44:P45">+'TALENTO HUMANO'!O10:O11</f>
        <v>Aplicación semestral de encuestas de clima laboral para evaluar el ambiente organizacional.</v>
      </c>
      <c r="Q44" s="15" t="str">
        <f t="array" ref="Q44:Q45">+'TALENTO HUMANO'!P10:P11</f>
        <v>Preventivo</v>
      </c>
      <c r="R44" s="15" t="str">
        <f t="array" ref="R44:R45">+'TALENTO HUMANO'!Q10:Q11</f>
        <v>Manual</v>
      </c>
      <c r="S44" s="16">
        <f t="array" ref="S44:S45">+'TALENTO HUMANO'!R10:R11</f>
        <v>0.4</v>
      </c>
      <c r="T44" s="15" t="str">
        <f t="array" ref="T44:T45">+'TALENTO HUMANO'!S10:S11</f>
        <v>Documentado</v>
      </c>
      <c r="U44" s="15" t="str">
        <f t="array" ref="U44:U45">+'TALENTO HUMANO'!T10:T11</f>
        <v>Continua</v>
      </c>
      <c r="V44" s="15" t="str">
        <f t="array" ref="V44:V45">+'TALENTO HUMANO'!U10:U11</f>
        <v>Con registro</v>
      </c>
      <c r="W44" s="120" t="str">
        <f t="array" ref="W44:W45">+'TALENTO HUMANO'!V10:V11</f>
        <v>Posibilidad de afectación  reputacional por  contextos poco favorables para el desarrollo de las actividades que afecte el clima laboral en la entidad</v>
      </c>
      <c r="X44" s="15" t="str">
        <f t="array" ref="X44:X45">+'TALENTO HUMANO'!W10:W11</f>
        <v>Probabilidad Inherente</v>
      </c>
      <c r="Y44" s="16">
        <f t="array" ref="Y44:Y45">+'TALENTO HUMANO'!X10:X11</f>
        <v>0.4</v>
      </c>
      <c r="Z44" s="15" t="str">
        <f t="array" ref="Z44:Z45">+'TALENTO HUMANO'!Y10:Y11</f>
        <v xml:space="preserve">Control No.1
</v>
      </c>
      <c r="AA44" s="16">
        <f t="array" ref="AA44:AA45">+'TALENTO HUMANO'!Z10:Z11</f>
        <v>0.4</v>
      </c>
      <c r="AB44" s="16">
        <f t="array" ref="AB44:AB45">+'TALENTO HUMANO'!AA10:AA11</f>
        <v>0.16000000000000003</v>
      </c>
      <c r="AC44" s="124">
        <f t="array" ref="AC44:AC45">+'TALENTO HUMANO'!AB10:AB11</f>
        <v>0.24</v>
      </c>
      <c r="AD44" s="125">
        <f t="array" ref="AD44:AD45">+'TALENTO HUMANO'!AC10:AC11</f>
        <v>0.8</v>
      </c>
      <c r="AE44" s="122">
        <f t="array" ref="AE44:AE45">+'TALENTO HUMANO'!AD10:AD11</f>
        <v>0.24</v>
      </c>
      <c r="AF44" s="122">
        <f t="array" ref="AF44:AF45">+'TALENTO HUMANO'!AE10:AE11</f>
        <v>0.8</v>
      </c>
      <c r="AG44" s="123" t="str">
        <f t="array" ref="AG44:AG45">+'TALENTO HUMANO'!AF10:AF11</f>
        <v>Alto</v>
      </c>
      <c r="AH44" s="126" t="str">
        <f t="array" ref="AH44:AH45">+'TALENTO HUMANO'!AG10:AG11</f>
        <v>Evitar, compartir o transferir</v>
      </c>
      <c r="AI44" s="121" t="str">
        <f t="array" ref="AI44:AI45">+'TALENTO HUMANO'!AH10:AH11</f>
        <v>Analisis de las acciones frente a los resultados de clima laboral, bienestar laboral y el plan de capacitaciones</v>
      </c>
      <c r="AJ44" s="121" t="str">
        <f t="array" ref="AJ44:AJ45">+'TALENTO HUMANO'!AI10:AI11</f>
        <v>Responsable de Talento Humano</v>
      </c>
      <c r="AK44" s="135">
        <v>46082</v>
      </c>
      <c r="AL44" s="135">
        <v>46174</v>
      </c>
      <c r="AM44" s="127" t="str">
        <f t="array" ref="AM44:AM45">+'TALENTO HUMANO'!AL10:AL11</f>
        <v>SEMESTRE</v>
      </c>
      <c r="AN44" s="127">
        <f t="array" ref="AN44:AN45">+'TALENTO HUMANO'!AM10:AM11</f>
        <v>0</v>
      </c>
    </row>
    <row r="45" spans="1:40" ht="15.75" customHeight="1" x14ac:dyDescent="0.25">
      <c r="A45" s="134"/>
      <c r="B45" s="119">
        <v>0</v>
      </c>
      <c r="C45" s="120">
        <v>0</v>
      </c>
      <c r="D45" s="120">
        <v>0</v>
      </c>
      <c r="E45" s="120">
        <v>0</v>
      </c>
      <c r="F45" s="120">
        <v>0</v>
      </c>
      <c r="G45" s="120">
        <v>0</v>
      </c>
      <c r="H45" s="120">
        <v>0</v>
      </c>
      <c r="I45" s="120">
        <v>0</v>
      </c>
      <c r="J45" s="121">
        <v>0</v>
      </c>
      <c r="K45" s="122">
        <v>0</v>
      </c>
      <c r="L45" s="121">
        <v>0</v>
      </c>
      <c r="M45" s="122">
        <v>0</v>
      </c>
      <c r="N45" s="123">
        <v>0</v>
      </c>
      <c r="O45" s="4" t="str">
        <v xml:space="preserve">Control No.2
</v>
      </c>
      <c r="P45" s="6" t="str">
        <v>Cumplimiento del Desarrollo de las actividades del plan de bienestar e incentivos para mejorar la convivencia.</v>
      </c>
      <c r="Q45" s="4" t="str">
        <v>Preventivo</v>
      </c>
      <c r="R45" s="4" t="str">
        <v>Manual</v>
      </c>
      <c r="S45" s="5">
        <v>0.4</v>
      </c>
      <c r="T45" s="4" t="str">
        <v>Documentado</v>
      </c>
      <c r="U45" s="4" t="str">
        <v>Continua</v>
      </c>
      <c r="V45" s="4" t="str">
        <v>Con registro</v>
      </c>
      <c r="W45" s="120">
        <v>0</v>
      </c>
      <c r="X45" s="4" t="str">
        <v>Impacto Inherente</v>
      </c>
      <c r="Y45" s="5">
        <v>0.8</v>
      </c>
      <c r="Z45" s="4" t="str">
        <v xml:space="preserve">Control No.2
</v>
      </c>
      <c r="AA45" s="5">
        <v>0.4</v>
      </c>
      <c r="AB45" s="5">
        <v>0.32000000000000006</v>
      </c>
      <c r="AC45" s="124">
        <v>0</v>
      </c>
      <c r="AD45" s="125">
        <v>0</v>
      </c>
      <c r="AE45" s="122">
        <v>0</v>
      </c>
      <c r="AF45" s="122">
        <v>0</v>
      </c>
      <c r="AG45" s="123">
        <v>0</v>
      </c>
      <c r="AH45" s="126">
        <v>0</v>
      </c>
      <c r="AI45" s="121">
        <v>0</v>
      </c>
      <c r="AJ45" s="121">
        <v>0</v>
      </c>
      <c r="AK45" s="131"/>
      <c r="AL45" s="131"/>
      <c r="AM45" s="127">
        <v>0</v>
      </c>
      <c r="AN45" s="127">
        <v>0</v>
      </c>
    </row>
    <row r="46" spans="1:40" ht="15.75" customHeight="1" x14ac:dyDescent="0.25">
      <c r="A46" s="134"/>
      <c r="B46" s="83">
        <f t="array" ref="B46:B47">+'TALENTO HUMANO'!A12:A13</f>
        <v>2</v>
      </c>
      <c r="C46" s="85" t="str">
        <f t="array" ref="C46:C47">+'TALENTO HUMANO'!B12:B13</f>
        <v>Económico</v>
      </c>
      <c r="D46" s="100" t="str">
        <f t="array" ref="D46:D47">+'TALENTO HUMANO'!C12:C13</f>
        <v xml:space="preserve">Exposición de funcionarios y visitantes a condiciones inseguras debido a medidas de seguridad insuficientes.	</v>
      </c>
      <c r="E46" s="85" t="str">
        <f t="array" ref="E46:E47">+'TALENTO HUMANO'!D12:D13</f>
        <v xml:space="preserve">Incumplimiento de los requisitos del sistema de gestión de seguridad y salud en el trabajo (SG-SST).	</v>
      </c>
      <c r="F46" s="85" t="str">
        <f t="array" ref="F46:F47">+'TALENTO HUMANO'!E12:E13</f>
        <v xml:space="preserve">Posibilidad de afectaciòn económica por el incumplimiento a requisitos legales aplicables del SG-SST en el IMRD    </v>
      </c>
      <c r="G46" s="85" t="str">
        <f t="array" ref="G46:G47">+'TALENTO HUMANO'!F12:F13</f>
        <v>Gestión</v>
      </c>
      <c r="H46" s="85" t="str">
        <f t="array" ref="H46:H47">+'TALENTO HUMANO'!G12:G13</f>
        <v>Ejecución y administración de procesos</v>
      </c>
      <c r="I46" s="85" t="str">
        <f t="array" ref="I46:I47">+'TALENTO HUMANO'!H12:H13</f>
        <v>3 a 24 veces por año</v>
      </c>
      <c r="J46" s="86" t="str">
        <f t="array" ref="J46:J47">+'TALENTO HUMANO'!I12:I13</f>
        <v>Baja</v>
      </c>
      <c r="K46" s="87">
        <f t="array" ref="K46:K47">+'TALENTO HUMANO'!J12:J13</f>
        <v>0.4</v>
      </c>
      <c r="L46" s="86" t="str">
        <f t="array" ref="L46:L47">+'TALENTO HUMANO'!K12:K13</f>
        <v>Moderado</v>
      </c>
      <c r="M46" s="87">
        <f t="array" ref="M46:M47">+'TALENTO HUMANO'!L12:L13</f>
        <v>0.6</v>
      </c>
      <c r="N46" s="88" t="str">
        <f t="array" ref="N46:N47">+'TALENTO HUMANO'!M12:M13</f>
        <v>Moderado</v>
      </c>
      <c r="O46" s="4" t="str">
        <f t="array" ref="O46:O47">+'TALENTO HUMANO'!N12:N13</f>
        <v xml:space="preserve">Control No.1
</v>
      </c>
      <c r="P46" s="6" t="str">
        <f t="array" ref="P46:P47">+'TALENTO HUMANO'!O12:O13</f>
        <v xml:space="preserve">Diseño y aprobación de plan anual de trabajo con la ARL para garantizar el cumplimiento normativo. </v>
      </c>
      <c r="Q46" s="4" t="str">
        <f t="array" ref="Q46:Q47">+'TALENTO HUMANO'!P12:P13</f>
        <v>Detectivo</v>
      </c>
      <c r="R46" s="4" t="str">
        <f t="array" ref="R46:R47">+'TALENTO HUMANO'!Q12:Q13</f>
        <v>Manual</v>
      </c>
      <c r="S46" s="5">
        <f t="array" ref="S46:S47">+'TALENTO HUMANO'!R12:R13</f>
        <v>0.3</v>
      </c>
      <c r="T46" s="4" t="str">
        <f t="array" ref="T46:T47">+'TALENTO HUMANO'!S12:S13</f>
        <v>Documentado</v>
      </c>
      <c r="U46" s="4" t="str">
        <f t="array" ref="U46:U47">+'TALENTO HUMANO'!T12:T13</f>
        <v>Continua</v>
      </c>
      <c r="V46" s="4" t="str">
        <f t="array" ref="V46:V47">+'TALENTO HUMANO'!U12:U13</f>
        <v>Con registro</v>
      </c>
      <c r="W46" s="85" t="str">
        <f t="array" ref="W46:W47">+'TALENTO HUMANO'!V12:V13</f>
        <v xml:space="preserve">Posibilidad de afectaciòn económica por el incumplimiento a requisitos legales aplicables del SG-SST en el IMRD    </v>
      </c>
      <c r="X46" s="4" t="str">
        <f t="array" ref="X46:X47">+'TALENTO HUMANO'!W12:W13</f>
        <v>Probabilidad Inherente</v>
      </c>
      <c r="Y46" s="5">
        <f t="array" ref="Y46:Y47">+'TALENTO HUMANO'!X12:X13</f>
        <v>0.4</v>
      </c>
      <c r="Z46" s="4" t="str">
        <f t="array" ref="Z46:Z47">+'TALENTO HUMANO'!Y12:Y13</f>
        <v xml:space="preserve">Control No.1
</v>
      </c>
      <c r="AA46" s="5">
        <f t="array" ref="AA46:AA47">+'TALENTO HUMANO'!Z12:Z13</f>
        <v>0.3</v>
      </c>
      <c r="AB46" s="5">
        <f t="array" ref="AB46:AB47">+'TALENTO HUMANO'!AA12:AA13</f>
        <v>0.12</v>
      </c>
      <c r="AC46" s="89">
        <f t="array" ref="AC46:AC47">+'TALENTO HUMANO'!AB12:AB13</f>
        <v>0.28000000000000003</v>
      </c>
      <c r="AD46" s="90">
        <f t="array" ref="AD46:AD47">+'TALENTO HUMANO'!AC12:AC13</f>
        <v>0.6</v>
      </c>
      <c r="AE46" s="87">
        <f t="array" ref="AE46:AE47">+'TALENTO HUMANO'!AD12:AD13</f>
        <v>0.28000000000000003</v>
      </c>
      <c r="AF46" s="87">
        <f t="array" ref="AF46:AF47">+'TALENTO HUMANO'!AE12:AE13</f>
        <v>0.6</v>
      </c>
      <c r="AG46" s="88" t="str">
        <f t="array" ref="AG46:AG47">+'TALENTO HUMANO'!AF12:AF13</f>
        <v>Moderado</v>
      </c>
      <c r="AH46" s="91" t="str">
        <f t="array" ref="AH46:AH47">+'TALENTO HUMANO'!AG12:AG13</f>
        <v>Asumir el riesgo, Reducir el riesgo</v>
      </c>
      <c r="AI46" s="86" t="str">
        <f t="array" ref="AI46:AI47">+'TALENTO HUMANO'!AH12:AH13</f>
        <v>Contrato de apoyo al SG.SST, Visitas de seguimiento y/o apoyo de la ARL</v>
      </c>
      <c r="AJ46" s="86" t="str">
        <f t="array" ref="AJ46:AJ47">+'TALENTO HUMANO'!AI12:AI13</f>
        <v>Responsable de Talento Humano</v>
      </c>
      <c r="AK46" s="92">
        <f t="array" ref="AK46:AK47">+'TALENTO HUMANO'!AJ12:AJ13</f>
        <v>46082</v>
      </c>
      <c r="AL46" s="135">
        <v>46174</v>
      </c>
      <c r="AM46" s="129" t="str">
        <f t="array" ref="AM46:AM47">+'TALENTO HUMANO'!AL12:AL13</f>
        <v>SEMESTRE</v>
      </c>
      <c r="AN46" s="129">
        <f t="array" ref="AN46:AN47">+'TALENTO HUMANO'!AM12:AM13</f>
        <v>0</v>
      </c>
    </row>
    <row r="47" spans="1:40" ht="15.75" customHeight="1" x14ac:dyDescent="0.25">
      <c r="A47" s="134"/>
      <c r="B47" s="83">
        <v>0</v>
      </c>
      <c r="C47" s="85">
        <v>0</v>
      </c>
      <c r="D47" s="100">
        <v>0</v>
      </c>
      <c r="E47" s="85">
        <v>0</v>
      </c>
      <c r="F47" s="85">
        <v>0</v>
      </c>
      <c r="G47" s="85">
        <v>0</v>
      </c>
      <c r="H47" s="85">
        <v>0</v>
      </c>
      <c r="I47" s="85">
        <v>0</v>
      </c>
      <c r="J47" s="86">
        <v>0</v>
      </c>
      <c r="K47" s="87">
        <v>0</v>
      </c>
      <c r="L47" s="86">
        <v>0</v>
      </c>
      <c r="M47" s="87">
        <v>0</v>
      </c>
      <c r="N47" s="88">
        <v>0</v>
      </c>
      <c r="O47" s="4" t="str">
        <v xml:space="preserve">Control No.2
</v>
      </c>
      <c r="P47" s="6" t="str">
        <v>Realización de un autodiagnóstico anual de SST ante el Ministerio de Trabajo y la ARL para verificar el estado del sistema.</v>
      </c>
      <c r="Q47" s="4" t="str">
        <v>Detectivo</v>
      </c>
      <c r="R47" s="4" t="str">
        <v>Manual</v>
      </c>
      <c r="S47" s="5">
        <v>0.3</v>
      </c>
      <c r="T47" s="4" t="str">
        <v>Documentado</v>
      </c>
      <c r="U47" s="4" t="str">
        <v>Continua</v>
      </c>
      <c r="V47" s="4" t="str">
        <v>Con registro</v>
      </c>
      <c r="W47" s="85">
        <v>0</v>
      </c>
      <c r="X47" s="4" t="str">
        <v>Impacto Inherente</v>
      </c>
      <c r="Y47" s="5">
        <v>0.6</v>
      </c>
      <c r="Z47" s="4" t="str">
        <v xml:space="preserve">Control No.2
</v>
      </c>
      <c r="AA47" s="5">
        <v>0.3</v>
      </c>
      <c r="AB47" s="5">
        <v>0.18</v>
      </c>
      <c r="AC47" s="89">
        <v>0</v>
      </c>
      <c r="AD47" s="90">
        <v>0</v>
      </c>
      <c r="AE47" s="87">
        <v>0</v>
      </c>
      <c r="AF47" s="87">
        <v>0</v>
      </c>
      <c r="AG47" s="88">
        <v>0</v>
      </c>
      <c r="AH47" s="91">
        <v>0</v>
      </c>
      <c r="AI47" s="86">
        <v>0</v>
      </c>
      <c r="AJ47" s="86">
        <v>0</v>
      </c>
      <c r="AK47" s="92">
        <v>0</v>
      </c>
      <c r="AL47" s="131"/>
      <c r="AM47" s="129">
        <v>0</v>
      </c>
      <c r="AN47" s="129">
        <v>0</v>
      </c>
    </row>
    <row r="48" spans="1:40" ht="15.75" customHeight="1" x14ac:dyDescent="0.25">
      <c r="A48" s="134"/>
      <c r="B48" s="83">
        <f t="array" ref="B48:B49">+'TALENTO HUMANO'!A14:A15</f>
        <v>3</v>
      </c>
      <c r="C48" s="85" t="str">
        <f t="array" ref="C48:C49">+'TALENTO HUMANO'!B14:B15</f>
        <v>Reputacional, Económico</v>
      </c>
      <c r="D48" s="100" t="str">
        <f t="array" ref="D48:D49">+'TALENTO HUMANO'!C14:C15</f>
        <v xml:space="preserve">Falta de definición clara de los perfiles de cargo, ausencia de criterios mínimos para la selección de personal en programas y proyectos.	</v>
      </c>
      <c r="E48" s="85" t="str">
        <f t="array" ref="E48:E49">+'TALENTO HUMANO'!D14:D15</f>
        <v xml:space="preserve">Vinculación de personal no idóneo para los cargos dentro de la entidad.	</v>
      </c>
      <c r="F48" s="85" t="str">
        <f t="array" ref="F48:F49">+'TALENTO HUMANO'!E14:E15</f>
        <v>Posibilidad de afectación reputacional y económica por la vinculación de personal de planta que no cumpla con el perfil y requisistos del cargo, según manual de funciones</v>
      </c>
      <c r="G48" s="85" t="str">
        <f t="array" ref="G48:G49">+'TALENTO HUMANO'!F14:F15</f>
        <v>Corrupción</v>
      </c>
      <c r="H48" s="85" t="str">
        <f t="array" ref="H48:H49">+'TALENTO HUMANO'!G14:G15</f>
        <v>Ejecución y administración de procesos</v>
      </c>
      <c r="I48" s="85" t="str">
        <f t="array" ref="I48:I49">+'TALENTO HUMANO'!H14:H15</f>
        <v>3 a 24 veces por año</v>
      </c>
      <c r="J48" s="86" t="str">
        <f t="array" ref="J48:J49">+'TALENTO HUMANO'!I14:I15</f>
        <v>Baja</v>
      </c>
      <c r="K48" s="87">
        <f t="array" ref="K48:K49">+'TALENTO HUMANO'!J14:J15</f>
        <v>0.4</v>
      </c>
      <c r="L48" s="86" t="str">
        <f t="array" ref="L48:L49">+'TALENTO HUMANO'!K14:K15</f>
        <v>Catastrófico</v>
      </c>
      <c r="M48" s="87">
        <f t="array" ref="M48:M49">+'TALENTO HUMANO'!L14:L15</f>
        <v>1</v>
      </c>
      <c r="N48" s="88" t="str">
        <f t="array" ref="N48:N49">+'TALENTO HUMANO'!M14:M15</f>
        <v>Extremo</v>
      </c>
      <c r="O48" s="4" t="str">
        <f t="array" ref="O48:O49">+'TALENTO HUMANO'!N14:N15</f>
        <v xml:space="preserve">Control No.1
</v>
      </c>
      <c r="P48" s="6" t="str">
        <f t="array" ref="P48:P49">+'TALENTO HUMANO'!O14:O15</f>
        <v xml:space="preserve">Diseño y aprobación de plan anual de trabajo con la ARL para garantizar el cumplimiento normativo. </v>
      </c>
      <c r="Q48" s="4" t="str">
        <f t="array" ref="Q48:Q49">+'TALENTO HUMANO'!P14:P15</f>
        <v>Preventivo</v>
      </c>
      <c r="R48" s="4" t="str">
        <f t="array" ref="R48:R49">+'TALENTO HUMANO'!Q14:Q15</f>
        <v>Manual</v>
      </c>
      <c r="S48" s="5">
        <f t="array" ref="S48:S49">+'TALENTO HUMANO'!R14:R15</f>
        <v>0.4</v>
      </c>
      <c r="T48" s="4" t="str">
        <f t="array" ref="T48:T49">+'TALENTO HUMANO'!S14:S15</f>
        <v>Documentado</v>
      </c>
      <c r="U48" s="4" t="str">
        <f t="array" ref="U48:U49">+'TALENTO HUMANO'!T14:T15</f>
        <v>Continua</v>
      </c>
      <c r="V48" s="4" t="str">
        <f t="array" ref="V48:V49">+'TALENTO HUMANO'!U14:U15</f>
        <v>Con registro</v>
      </c>
      <c r="W48" s="85" t="str">
        <f t="array" ref="W48:W49">+'TALENTO HUMANO'!V14:V15</f>
        <v>Posibilidad de afectación reputacional y económica por la vinculación de personal de planta que no cumpla con el perfil y requisistos del cargo, según manual de funciones</v>
      </c>
      <c r="X48" s="4" t="str">
        <f t="array" ref="X48:X49">+'TALENTO HUMANO'!W14:W15</f>
        <v>Probabilidad Inherente</v>
      </c>
      <c r="Y48" s="5">
        <f t="array" ref="Y48:Y49">+'TALENTO HUMANO'!X14:X15</f>
        <v>0.4</v>
      </c>
      <c r="Z48" s="4" t="str">
        <f t="array" ref="Z48:Z49">+'TALENTO HUMANO'!Y14:Y15</f>
        <v xml:space="preserve">Control No.1
</v>
      </c>
      <c r="AA48" s="5">
        <f t="array" ref="AA48:AA49">+'TALENTO HUMANO'!Z14:Z15</f>
        <v>0.4</v>
      </c>
      <c r="AB48" s="5">
        <f t="array" ref="AB48:AB49">+'TALENTO HUMANO'!AA14:AA15</f>
        <v>0.16000000000000003</v>
      </c>
      <c r="AC48" s="89">
        <f t="array" ref="AC48:AC49">+'TALENTO HUMANO'!AB14:AB15</f>
        <v>0.24</v>
      </c>
      <c r="AD48" s="90">
        <f t="array" ref="AD48:AD49">+'TALENTO HUMANO'!AC14:AC15</f>
        <v>1</v>
      </c>
      <c r="AE48" s="87">
        <f t="array" ref="AE48:AE49">+'TALENTO HUMANO'!AD14:AD15</f>
        <v>0.24</v>
      </c>
      <c r="AF48" s="87">
        <f t="array" ref="AF48:AF49">+'TALENTO HUMANO'!AE14:AE15</f>
        <v>1</v>
      </c>
      <c r="AG48" s="88" t="str">
        <f t="array" ref="AG48:AG49">+'TALENTO HUMANO'!AF14:AF15</f>
        <v>Extremo</v>
      </c>
      <c r="AH48" s="91" t="str">
        <f t="array" ref="AH48:AH49">+'TALENTO HUMANO'!AG14:AG15</f>
        <v>Eliminar o reducir el riesgo</v>
      </c>
      <c r="AI48" s="86" t="str">
        <f t="array" ref="AI48:AI49">+'TALENTO HUMANO'!AH14:AH15</f>
        <v>Revisión hojas de vida, soportes y ruta de documentos en el proceso contractual</v>
      </c>
      <c r="AJ48" s="86" t="str">
        <f t="array" ref="AJ48:AJ49">+'TALENTO HUMANO'!AI14:AI15</f>
        <v xml:space="preserve">Responsable proceso de contratación </v>
      </c>
      <c r="AK48" s="92">
        <f t="array" ref="AK48:AK49">+'TALENTO HUMANO'!AJ14:AJ15</f>
        <v>46042</v>
      </c>
      <c r="AL48" s="135">
        <v>46174</v>
      </c>
      <c r="AM48" s="129" t="str">
        <f t="array" ref="AM48:AM49">+'TALENTO HUMANO'!AL14:AL15</f>
        <v>SEMESTRE</v>
      </c>
      <c r="AN48" s="129">
        <f t="array" ref="AN48:AN49">+'TALENTO HUMANO'!AM14:AM15</f>
        <v>0</v>
      </c>
    </row>
    <row r="49" spans="1:40" ht="15.75" customHeight="1" x14ac:dyDescent="0.25">
      <c r="A49" s="134"/>
      <c r="B49" s="83">
        <v>0</v>
      </c>
      <c r="C49" s="85">
        <v>0</v>
      </c>
      <c r="D49" s="100">
        <v>0</v>
      </c>
      <c r="E49" s="85">
        <v>0</v>
      </c>
      <c r="F49" s="85">
        <v>0</v>
      </c>
      <c r="G49" s="85">
        <v>0</v>
      </c>
      <c r="H49" s="85">
        <v>0</v>
      </c>
      <c r="I49" s="85">
        <v>0</v>
      </c>
      <c r="J49" s="86">
        <v>0</v>
      </c>
      <c r="K49" s="87">
        <v>0</v>
      </c>
      <c r="L49" s="86">
        <v>0</v>
      </c>
      <c r="M49" s="87">
        <v>0</v>
      </c>
      <c r="N49" s="88">
        <v>0</v>
      </c>
      <c r="O49" s="4" t="str">
        <v xml:space="preserve">Control No.2
</v>
      </c>
      <c r="P49" s="6" t="str">
        <v>Verificación de cargue de documentos en SIGEP.</v>
      </c>
      <c r="Q49" s="4" t="str">
        <v>Preventivo</v>
      </c>
      <c r="R49" s="4" t="str">
        <v>Manual</v>
      </c>
      <c r="S49" s="5">
        <v>0.4</v>
      </c>
      <c r="T49" s="4" t="str">
        <v>Documentado</v>
      </c>
      <c r="U49" s="4" t="str">
        <v>Continua</v>
      </c>
      <c r="V49" s="4" t="str">
        <v>Con registro</v>
      </c>
      <c r="W49" s="85">
        <v>0</v>
      </c>
      <c r="X49" s="4" t="str">
        <v>Impacto Inherente</v>
      </c>
      <c r="Y49" s="5">
        <v>1</v>
      </c>
      <c r="Z49" s="4" t="str">
        <v xml:space="preserve">Control No.2
</v>
      </c>
      <c r="AA49" s="5">
        <v>0.4</v>
      </c>
      <c r="AB49" s="5">
        <v>0.4</v>
      </c>
      <c r="AC49" s="89">
        <v>0</v>
      </c>
      <c r="AD49" s="90">
        <v>0</v>
      </c>
      <c r="AE49" s="87">
        <v>0</v>
      </c>
      <c r="AF49" s="87">
        <v>0</v>
      </c>
      <c r="AG49" s="88">
        <v>0</v>
      </c>
      <c r="AH49" s="91">
        <v>0</v>
      </c>
      <c r="AI49" s="86">
        <v>0</v>
      </c>
      <c r="AJ49" s="86">
        <v>0</v>
      </c>
      <c r="AK49" s="92">
        <v>0</v>
      </c>
      <c r="AL49" s="131"/>
      <c r="AM49" s="129">
        <v>0</v>
      </c>
      <c r="AN49" s="129">
        <v>0</v>
      </c>
    </row>
    <row r="50" spans="1:40" ht="15.75" customHeight="1" x14ac:dyDescent="0.25">
      <c r="A50" s="136" t="str">
        <f>+ADMINISTRATIVA!$C$4</f>
        <v>GESTIÓN ADMINISTRATIVA</v>
      </c>
      <c r="B50" s="83">
        <f>+ADMINISTRATIVA!A10</f>
        <v>1</v>
      </c>
      <c r="C50" s="85" t="str">
        <f>+ADMINISTRATIVA!B10</f>
        <v>Económico</v>
      </c>
      <c r="D50" s="100" t="str">
        <f>+ADMINISTRATIVA!C10</f>
        <v xml:space="preserve">Falta de servidor, ausencia de backups con protocolos establecidos, fallas en el control de archivos físicos, uso inadecuado del correo electrónico y contraseñas débiles en plataformas institucionales.	</v>
      </c>
      <c r="E50" s="85" t="str">
        <f>+ADMINISTRATIVA!D10</f>
        <v xml:space="preserve">Pérdida de información de la entidad (magnética o digital).	</v>
      </c>
      <c r="F50" s="85" t="str">
        <f>+ADMINISTRATIVA!E10</f>
        <v>Probabilidad de afectación económica derivada de la pérdida o la dificultad para localizar información física o digital de la entidad.</v>
      </c>
      <c r="G50" s="85" t="str">
        <f>+ADMINISTRATIVA!F10</f>
        <v>Gestión</v>
      </c>
      <c r="H50" s="85" t="str">
        <f>+ADMINISTRATIVA!G10</f>
        <v>Ejecución y administración de procesos</v>
      </c>
      <c r="I50" s="85" t="str">
        <f>+ADMINISTRATIVA!H10</f>
        <v>3 a 24 veces por año</v>
      </c>
      <c r="J50" s="86" t="str">
        <f>+ADMINISTRATIVA!I10</f>
        <v>Baja</v>
      </c>
      <c r="K50" s="87">
        <f>+ADMINISTRATIVA!J10</f>
        <v>0.4</v>
      </c>
      <c r="L50" s="86" t="str">
        <f>+ADMINISTRATIVA!K10</f>
        <v>Mayor</v>
      </c>
      <c r="M50" s="87">
        <f>+ADMINISTRATIVA!L10</f>
        <v>0.8</v>
      </c>
      <c r="N50" s="88" t="str">
        <f>+ADMINISTRATIVA!M10</f>
        <v>Alto</v>
      </c>
      <c r="O50" s="4" t="str">
        <f>+ADMINISTRATIVA!N10</f>
        <v xml:space="preserve">Control No.1
</v>
      </c>
      <c r="P50" s="6" t="str">
        <f>+ADMINISTRATIVA!O10</f>
        <v>Copias de seguridad en medios magnéticos y almacenamiento en la nube.</v>
      </c>
      <c r="Q50" s="4" t="str">
        <f>+ADMINISTRATIVA!P10</f>
        <v>Preventivo</v>
      </c>
      <c r="R50" s="4" t="str">
        <f>+ADMINISTRATIVA!Q10</f>
        <v>Manual</v>
      </c>
      <c r="S50" s="5">
        <f>+ADMINISTRATIVA!R10</f>
        <v>0.4</v>
      </c>
      <c r="T50" s="4" t="str">
        <f>+ADMINISTRATIVA!S10</f>
        <v>Documentado</v>
      </c>
      <c r="U50" s="4" t="str">
        <f>+ADMINISTRATIVA!T10</f>
        <v>Continua</v>
      </c>
      <c r="V50" s="4" t="str">
        <f>+ADMINISTRATIVA!U10</f>
        <v>Con registro</v>
      </c>
      <c r="W50" s="85" t="str">
        <f>+ADMINISTRATIVA!V10</f>
        <v>Probabilidad de afectación económica derivada de la pérdida o la dificultad para localizar información física o digital de la entidad.</v>
      </c>
      <c r="X50" s="4" t="str">
        <f>+ADMINISTRATIVA!W10</f>
        <v>Probabilidad Inherente</v>
      </c>
      <c r="Y50" s="5">
        <f>+ADMINISTRATIVA!X10</f>
        <v>0.4</v>
      </c>
      <c r="Z50" s="4" t="str">
        <f>+ADMINISTRATIVA!Y10</f>
        <v xml:space="preserve">Control No.1
</v>
      </c>
      <c r="AA50" s="5">
        <f>+ADMINISTRATIVA!Z10</f>
        <v>0.4</v>
      </c>
      <c r="AB50" s="5">
        <f>+ADMINISTRATIVA!AA10</f>
        <v>0.16000000000000003</v>
      </c>
      <c r="AC50" s="89">
        <f>+ADMINISTRATIVA!AB10</f>
        <v>0.24</v>
      </c>
      <c r="AD50" s="90">
        <f>+ADMINISTRATIVA!AC10</f>
        <v>0.8</v>
      </c>
      <c r="AE50" s="87">
        <f>+ADMINISTRATIVA!AD10</f>
        <v>0.24</v>
      </c>
      <c r="AF50" s="87">
        <f>+ADMINISTRATIVA!AE10</f>
        <v>0.8</v>
      </c>
      <c r="AG50" s="88" t="str">
        <f>+ADMINISTRATIVA!AF10</f>
        <v>Alto</v>
      </c>
      <c r="AH50" s="91" t="str">
        <f>+ADMINISTRATIVA!AG10</f>
        <v>Evitar, compartir o transferir</v>
      </c>
      <c r="AI50" s="86" t="str">
        <f>+ADMINISTRATIVA!AH10</f>
        <v>Controles de copias de seguridad en disco duro externo y avance en la implementacion de procedimientos</v>
      </c>
      <c r="AJ50" s="86" t="str">
        <f>+ADMINISTRATIVA!AI10</f>
        <v>Responsable de sistemas</v>
      </c>
      <c r="AK50" s="92">
        <f>+ADMINISTRATIVA!AJ10</f>
        <v>46082</v>
      </c>
      <c r="AL50" s="135">
        <v>46174</v>
      </c>
      <c r="AM50" s="129" t="str">
        <f>+ADMINISTRATIVA!AL10</f>
        <v>SEMESTRE</v>
      </c>
      <c r="AN50" s="129">
        <f>+ADMINISTRATIVA!AM10</f>
        <v>0</v>
      </c>
    </row>
    <row r="51" spans="1:40" ht="15.75" customHeight="1" x14ac:dyDescent="0.25">
      <c r="A51" s="136"/>
      <c r="B51" s="83"/>
      <c r="C51" s="83"/>
      <c r="D51" s="83"/>
      <c r="E51" s="83"/>
      <c r="F51" s="83"/>
      <c r="G51" s="83"/>
      <c r="H51" s="83"/>
      <c r="I51" s="83"/>
      <c r="J51" s="83"/>
      <c r="K51" s="83"/>
      <c r="L51" s="83"/>
      <c r="M51" s="83"/>
      <c r="N51" s="88"/>
      <c r="O51" s="4" t="str">
        <f>+ADMINISTRATIVA!N11</f>
        <v xml:space="preserve">Control No.2
</v>
      </c>
      <c r="P51" s="6" t="str">
        <f>+ADMINISTRATIVA!O11</f>
        <v>Implementación de procedimientos dentro del plan institucional de tecnología de la información.</v>
      </c>
      <c r="Q51" s="4" t="str">
        <f>+ADMINISTRATIVA!P11</f>
        <v>Preventivo</v>
      </c>
      <c r="R51" s="4" t="str">
        <f>+ADMINISTRATIVA!Q11</f>
        <v>Manual</v>
      </c>
      <c r="S51" s="5">
        <f>+ADMINISTRATIVA!R11</f>
        <v>0.4</v>
      </c>
      <c r="T51" s="4" t="str">
        <f>+ADMINISTRATIVA!S11</f>
        <v>Documentado</v>
      </c>
      <c r="U51" s="4" t="str">
        <f>+ADMINISTRATIVA!T11</f>
        <v>Continua</v>
      </c>
      <c r="V51" s="4" t="str">
        <f>+ADMINISTRATIVA!U11</f>
        <v>Con registro</v>
      </c>
      <c r="W51" s="85"/>
      <c r="X51" s="4" t="str">
        <f>+ADMINISTRATIVA!W11</f>
        <v>Impacto Inherente</v>
      </c>
      <c r="Y51" s="5">
        <f>+ADMINISTRATIVA!X11</f>
        <v>0.8</v>
      </c>
      <c r="Z51" s="4" t="str">
        <f>+ADMINISTRATIVA!Y11</f>
        <v xml:space="preserve">Control No.2
</v>
      </c>
      <c r="AA51" s="5">
        <f>+ADMINISTRATIVA!Z11</f>
        <v>0.4</v>
      </c>
      <c r="AB51" s="5">
        <f>+ADMINISTRATIVA!AA11</f>
        <v>0.32000000000000006</v>
      </c>
      <c r="AC51" s="89"/>
      <c r="AD51" s="89"/>
      <c r="AE51" s="89"/>
      <c r="AF51" s="89"/>
      <c r="AG51" s="88"/>
      <c r="AH51" s="91"/>
      <c r="AI51" s="91"/>
      <c r="AJ51" s="91"/>
      <c r="AK51" s="91"/>
      <c r="AL51" s="131"/>
      <c r="AM51" s="91"/>
      <c r="AN51" s="91"/>
    </row>
    <row r="52" spans="1:40" ht="15.75" customHeight="1" x14ac:dyDescent="0.25">
      <c r="A52" s="136"/>
      <c r="B52" s="83">
        <f>+ADMINISTRATIVA!A12</f>
        <v>2</v>
      </c>
      <c r="C52" s="85" t="str">
        <f>+ADMINISTRATIVA!B12</f>
        <v>Económico</v>
      </c>
      <c r="D52" s="100" t="str">
        <f>+ADMINISTRATIVA!C12</f>
        <v xml:space="preserve">Uso inadecuado de internet, conexiones múltiples desde dispositivos no autorizados, descargas sin control, ataques cibernéticos y manejo ineficiente de la red.	</v>
      </c>
      <c r="E52" s="85" t="str">
        <f>+ADMINISTRATIVA!D12</f>
        <v xml:space="preserve">Virus y ataques informáticos.	</v>
      </c>
      <c r="F52" s="85" t="str">
        <f>+ADMINISTRATIVA!E12</f>
        <v>Probabilidad de afectación económica como consecuencia de que la entidad sea víctima de virus y ataques informáticos</v>
      </c>
      <c r="G52" s="85" t="str">
        <f>+ADMINISTRATIVA!F12</f>
        <v>Gestión</v>
      </c>
      <c r="H52" s="85" t="str">
        <f>+ADMINISTRATIVA!G12</f>
        <v>Ejecución y administración de procesos</v>
      </c>
      <c r="I52" s="85" t="str">
        <f>+ADMINISTRATIVA!H12</f>
        <v>3 a 24 veces por año</v>
      </c>
      <c r="J52" s="86" t="str">
        <f>+ADMINISTRATIVA!I12</f>
        <v>Baja</v>
      </c>
      <c r="K52" s="87">
        <f>+ADMINISTRATIVA!J12</f>
        <v>0.4</v>
      </c>
      <c r="L52" s="86" t="str">
        <f>+ADMINISTRATIVA!K12</f>
        <v>Mayor</v>
      </c>
      <c r="M52" s="87">
        <f>+ADMINISTRATIVA!L12</f>
        <v>0.8</v>
      </c>
      <c r="N52" s="88" t="str">
        <f>+ADMINISTRATIVA!M12</f>
        <v>Alto</v>
      </c>
      <c r="O52" s="4" t="str">
        <f>+ADMINISTRATIVA!N12</f>
        <v xml:space="preserve">Control No.1
</v>
      </c>
      <c r="P52" s="6" t="str">
        <f>+ADMINISTRATIVA!O12</f>
        <v>Plan de mantenimiento preventivo y correctivo de infraestructura tecnológica.</v>
      </c>
      <c r="Q52" s="4" t="str">
        <f>+ADMINISTRATIVA!P12</f>
        <v>Preventivo</v>
      </c>
      <c r="R52" s="4" t="str">
        <f>+ADMINISTRATIVA!Q12</f>
        <v>Manual</v>
      </c>
      <c r="S52" s="5">
        <f>+ADMINISTRATIVA!R12</f>
        <v>0.4</v>
      </c>
      <c r="T52" s="4" t="str">
        <f>+ADMINISTRATIVA!S12</f>
        <v>Documentado</v>
      </c>
      <c r="U52" s="4" t="str">
        <f>+ADMINISTRATIVA!T12</f>
        <v>Continua</v>
      </c>
      <c r="V52" s="4" t="str">
        <f>+ADMINISTRATIVA!U12</f>
        <v>Con registro</v>
      </c>
      <c r="W52" s="85" t="str">
        <f>+ADMINISTRATIVA!V12</f>
        <v>Probabilidad de afectación económica como consecuencia de que la entidad sea víctima de virus y ataques informáticos</v>
      </c>
      <c r="X52" s="4" t="str">
        <f>+ADMINISTRATIVA!W12</f>
        <v>Probabilidad Inherente</v>
      </c>
      <c r="Y52" s="5">
        <f>+ADMINISTRATIVA!X12</f>
        <v>0.4</v>
      </c>
      <c r="Z52" s="4" t="str">
        <f>+ADMINISTRATIVA!Y12</f>
        <v xml:space="preserve">Control No.1
</v>
      </c>
      <c r="AA52" s="5">
        <f>+ADMINISTRATIVA!Z12</f>
        <v>0.4</v>
      </c>
      <c r="AB52" s="5">
        <f>+ADMINISTRATIVA!AA12</f>
        <v>0.16000000000000003</v>
      </c>
      <c r="AC52" s="89">
        <f>+ADMINISTRATIVA!AB12</f>
        <v>0.24</v>
      </c>
      <c r="AD52" s="90">
        <f>+ADMINISTRATIVA!AC12</f>
        <v>0.60000000000000009</v>
      </c>
      <c r="AE52" s="87">
        <f>+ADMINISTRATIVA!AD12</f>
        <v>0.24</v>
      </c>
      <c r="AF52" s="87">
        <f>+ADMINISTRATIVA!AE12</f>
        <v>0.60000000000000009</v>
      </c>
      <c r="AG52" s="88" t="str">
        <f>+ADMINISTRATIVA!AF12</f>
        <v>Moderado</v>
      </c>
      <c r="AH52" s="91" t="str">
        <f>+ADMINISTRATIVA!AG12</f>
        <v>Asumir el riesgo, Reducir el riesgo</v>
      </c>
      <c r="AI52" s="86" t="str">
        <f>+ADMINISTRATIVA!AH12</f>
        <v>Mantenimiento preventivos y control de riesgos de información</v>
      </c>
      <c r="AJ52" s="86" t="str">
        <f>+ADMINISTRATIVA!AI12</f>
        <v>Responsable de sistemas</v>
      </c>
      <c r="AK52" s="92">
        <f>+ADMINISTRATIVA!AJ12</f>
        <v>46082</v>
      </c>
      <c r="AL52" s="135">
        <v>46174</v>
      </c>
      <c r="AM52" s="129" t="str">
        <f>+ADMINISTRATIVA!AL12</f>
        <v>SEMESTRE</v>
      </c>
      <c r="AN52" s="129">
        <f>+ADMINISTRATIVA!AM12</f>
        <v>0</v>
      </c>
    </row>
    <row r="53" spans="1:40" ht="15.75" customHeight="1" x14ac:dyDescent="0.25">
      <c r="A53" s="136"/>
      <c r="B53" s="83"/>
      <c r="C53" s="83"/>
      <c r="D53" s="83"/>
      <c r="E53" s="83"/>
      <c r="F53" s="83"/>
      <c r="G53" s="83"/>
      <c r="H53" s="83"/>
      <c r="I53" s="83"/>
      <c r="J53" s="83"/>
      <c r="K53" s="83"/>
      <c r="L53" s="83"/>
      <c r="M53" s="83"/>
      <c r="N53" s="88"/>
      <c r="O53" s="4" t="str">
        <f>+ADMINISTRATIVA!N13</f>
        <v xml:space="preserve">Control No.2
</v>
      </c>
      <c r="P53" s="6" t="str">
        <f>+ADMINISTRATIVA!O13</f>
        <v>Plan de mantenimiento y respaldo periódico de copias de seguridad en medios magnéticos y en la nube.</v>
      </c>
      <c r="Q53" s="4" t="str">
        <f>+ADMINISTRATIVA!P13</f>
        <v>Correctivo</v>
      </c>
      <c r="R53" s="4" t="str">
        <f>+ADMINISTRATIVA!Q13</f>
        <v>Manual</v>
      </c>
      <c r="S53" s="5">
        <f>+ADMINISTRATIVA!R13</f>
        <v>0.25</v>
      </c>
      <c r="T53" s="4" t="str">
        <f>+ADMINISTRATIVA!S13</f>
        <v>Documentado</v>
      </c>
      <c r="U53" s="4" t="str">
        <f>+ADMINISTRATIVA!T13</f>
        <v>Continua</v>
      </c>
      <c r="V53" s="4" t="str">
        <f>+ADMINISTRATIVA!U13</f>
        <v>Con registro</v>
      </c>
      <c r="W53" s="85"/>
      <c r="X53" s="4" t="str">
        <f>+ADMINISTRATIVA!W13</f>
        <v>Impacto Inherente</v>
      </c>
      <c r="Y53" s="5">
        <f>+ADMINISTRATIVA!X13</f>
        <v>0.8</v>
      </c>
      <c r="Z53" s="4" t="str">
        <f>+ADMINISTRATIVA!Y13</f>
        <v xml:space="preserve">Control No.2
</v>
      </c>
      <c r="AA53" s="5">
        <f>+ADMINISTRATIVA!Z13</f>
        <v>0.25</v>
      </c>
      <c r="AB53" s="5">
        <f>+ADMINISTRATIVA!AA13</f>
        <v>0.2</v>
      </c>
      <c r="AC53" s="89"/>
      <c r="AD53" s="89"/>
      <c r="AE53" s="89"/>
      <c r="AF53" s="89"/>
      <c r="AG53" s="88"/>
      <c r="AH53" s="91"/>
      <c r="AI53" s="91"/>
      <c r="AJ53" s="91"/>
      <c r="AK53" s="91"/>
      <c r="AL53" s="131"/>
      <c r="AM53" s="91"/>
      <c r="AN53" s="91"/>
    </row>
    <row r="54" spans="1:40" ht="15.75" customHeight="1" x14ac:dyDescent="0.25">
      <c r="A54" s="136"/>
      <c r="B54" s="83">
        <f>+ADMINISTRATIVA!A14</f>
        <v>3</v>
      </c>
      <c r="C54" s="85" t="str">
        <f>+ADMINISTRATIVA!B14</f>
        <v>Económico</v>
      </c>
      <c r="D54" s="100" t="str">
        <f>+ADMINISTRATIVA!C14</f>
        <v xml:space="preserve">Ubicación inadecuada del archivo histórico y central de la entidad, sistemas de radicación y digitalización obsoletos, deficiente entrega de documentación al finalizar contratos.	</v>
      </c>
      <c r="E54" s="85" t="str">
        <f>+ADMINISTRATIVA!D14</f>
        <v xml:space="preserve">Pérdida o deterioro de archivos físicos de la entidad.	</v>
      </c>
      <c r="F54" s="85" t="str">
        <f>+ADMINISTRATIVA!E14</f>
        <v>Probabilidad de afectación económica derivada de la pérdida o deterioro de documentos, expedientes o cajas de archivos.</v>
      </c>
      <c r="G54" s="85" t="str">
        <f>+ADMINISTRATIVA!F14</f>
        <v>Gestión</v>
      </c>
      <c r="H54" s="85" t="str">
        <f>+ADMINISTRATIVA!G14</f>
        <v>Ejecución y administración de procesos</v>
      </c>
      <c r="I54" s="85" t="str">
        <f>+ADMINISTRATIVA!H14</f>
        <v>3 a 24 veces por año</v>
      </c>
      <c r="J54" s="86" t="str">
        <f>+ADMINISTRATIVA!I14</f>
        <v>Baja</v>
      </c>
      <c r="K54" s="87">
        <f>+ADMINISTRATIVA!J14</f>
        <v>0.4</v>
      </c>
      <c r="L54" s="86" t="str">
        <f>+ADMINISTRATIVA!K14</f>
        <v>Mayor</v>
      </c>
      <c r="M54" s="87">
        <f>+ADMINISTRATIVA!L14</f>
        <v>0.8</v>
      </c>
      <c r="N54" s="88" t="str">
        <f>+ADMINISTRATIVA!M14</f>
        <v>Alto</v>
      </c>
      <c r="O54" s="4" t="str">
        <f>+ADMINISTRATIVA!N14</f>
        <v xml:space="preserve">Control No.1
</v>
      </c>
      <c r="P54" s="6" t="str">
        <f>+ADMINISTRATIVA!O14</f>
        <v>Inventarios documentales por áreas (FLUID), identificación de los temas producidos por dependencia y valoración documental.</v>
      </c>
      <c r="Q54" s="4" t="str">
        <f>+ADMINISTRATIVA!P14</f>
        <v>Preventivo</v>
      </c>
      <c r="R54" s="4" t="str">
        <f>+ADMINISTRATIVA!Q14</f>
        <v>Automático</v>
      </c>
      <c r="S54" s="5">
        <f>+ADMINISTRATIVA!R14</f>
        <v>0.5</v>
      </c>
      <c r="T54" s="4" t="str">
        <f>+ADMINISTRATIVA!S14</f>
        <v>Documentado</v>
      </c>
      <c r="U54" s="4" t="str">
        <f>+ADMINISTRATIVA!T14</f>
        <v>Continua</v>
      </c>
      <c r="V54" s="4" t="str">
        <f>+ADMINISTRATIVA!U14</f>
        <v>Con registro</v>
      </c>
      <c r="W54" s="85" t="str">
        <f>+ADMINISTRATIVA!V14</f>
        <v>Probabilidad de afectación económica derivada de la pérdida o deterioro de documentos, expedientes o cajas de archivos.</v>
      </c>
      <c r="X54" s="4" t="str">
        <f>+ADMINISTRATIVA!W14</f>
        <v>Probabilidad Inherente</v>
      </c>
      <c r="Y54" s="5">
        <f>+ADMINISTRATIVA!X14</f>
        <v>0.4</v>
      </c>
      <c r="Z54" s="4" t="str">
        <f>+ADMINISTRATIVA!Y14</f>
        <v xml:space="preserve">Control No.1
</v>
      </c>
      <c r="AA54" s="5">
        <f>+ADMINISTRATIVA!Z14</f>
        <v>0.5</v>
      </c>
      <c r="AB54" s="5">
        <f>+ADMINISTRATIVA!AA14</f>
        <v>0.2</v>
      </c>
      <c r="AC54" s="89">
        <f>+ADMINISTRATIVA!AB14</f>
        <v>0.2</v>
      </c>
      <c r="AD54" s="90">
        <f>+ADMINISTRATIVA!AC14</f>
        <v>0.8</v>
      </c>
      <c r="AE54" s="87">
        <f>+ADMINISTRATIVA!AD14</f>
        <v>0.2</v>
      </c>
      <c r="AF54" s="87">
        <f>+ADMINISTRATIVA!AE14</f>
        <v>0.8</v>
      </c>
      <c r="AG54" s="88" t="str">
        <f>+ADMINISTRATIVA!AF14</f>
        <v>Alto</v>
      </c>
      <c r="AH54" s="91" t="str">
        <f>+ADMINISTRATIVA!AG14</f>
        <v>Evitar, compartir o transferir</v>
      </c>
      <c r="AI54" s="86" t="str">
        <f>+ADMINISTRATIVA!AH14</f>
        <v>Informe avance  del plan de trabajo e intervención al archivo del IMRD.
Proyeccion de entrega de procedimiento para la eliminación y pérdida de información.</v>
      </c>
      <c r="AJ54" s="86" t="str">
        <f>+ADMINISTRATIVA!AI14</f>
        <v>Responsable de Archivo</v>
      </c>
      <c r="AK54" s="92">
        <f>+ADMINISTRATIVA!AJ14</f>
        <v>46082</v>
      </c>
      <c r="AL54" s="135">
        <v>46174</v>
      </c>
      <c r="AM54" s="129" t="str">
        <f>+ADMINISTRATIVA!AL14</f>
        <v>SEMESTRE</v>
      </c>
      <c r="AN54" s="129">
        <f>+ADMINISTRATIVA!AM14</f>
        <v>0</v>
      </c>
    </row>
    <row r="55" spans="1:40" ht="72" customHeight="1" x14ac:dyDescent="0.25">
      <c r="A55" s="136"/>
      <c r="B55" s="83"/>
      <c r="C55" s="83"/>
      <c r="D55" s="83"/>
      <c r="E55" s="83"/>
      <c r="F55" s="83"/>
      <c r="G55" s="83"/>
      <c r="H55" s="83"/>
      <c r="I55" s="83"/>
      <c r="J55" s="83"/>
      <c r="K55" s="83"/>
      <c r="L55" s="83"/>
      <c r="M55" s="83"/>
      <c r="N55" s="88"/>
      <c r="O55" s="4" t="str">
        <f>+ADMINISTRATIVA!N15</f>
        <v xml:space="preserve">Control No.2
</v>
      </c>
      <c r="P55" s="6" t="str">
        <f>+ADMINISTRATIVA!O15</f>
        <v>Control de registro e inventario documental en cada una de las dependencias.</v>
      </c>
      <c r="Q55" s="4" t="str">
        <f>+ADMINISTRATIVA!P15</f>
        <v>Preventivo</v>
      </c>
      <c r="R55" s="4" t="str">
        <f>+ADMINISTRATIVA!Q15</f>
        <v>Manual</v>
      </c>
      <c r="S55" s="5">
        <f>+ADMINISTRATIVA!R15</f>
        <v>0.4</v>
      </c>
      <c r="T55" s="4" t="str">
        <f>+ADMINISTRATIVA!S15</f>
        <v>Documentado</v>
      </c>
      <c r="U55" s="4" t="str">
        <f>+ADMINISTRATIVA!T15</f>
        <v>Continua</v>
      </c>
      <c r="V55" s="4" t="str">
        <f>+ADMINISTRATIVA!U15</f>
        <v>Con registro</v>
      </c>
      <c r="W55" s="85"/>
      <c r="X55" s="4" t="str">
        <f>+ADMINISTRATIVA!W15</f>
        <v>Impacto Inherente</v>
      </c>
      <c r="Y55" s="5">
        <f>+ADMINISTRATIVA!X15</f>
        <v>0.8</v>
      </c>
      <c r="Z55" s="4" t="str">
        <f>+ADMINISTRATIVA!Y15</f>
        <v xml:space="preserve">Control No.2
</v>
      </c>
      <c r="AA55" s="5">
        <f>+ADMINISTRATIVA!Z15</f>
        <v>0.4</v>
      </c>
      <c r="AB55" s="5">
        <f>+ADMINISTRATIVA!AA15</f>
        <v>0.32000000000000006</v>
      </c>
      <c r="AC55" s="89"/>
      <c r="AD55" s="89"/>
      <c r="AE55" s="89"/>
      <c r="AF55" s="89"/>
      <c r="AG55" s="88"/>
      <c r="AH55" s="91"/>
      <c r="AI55" s="91"/>
      <c r="AJ55" s="91"/>
      <c r="AK55" s="91"/>
      <c r="AL55" s="131"/>
      <c r="AM55" s="91"/>
      <c r="AN55" s="91"/>
    </row>
    <row r="56" spans="1:40" ht="15.75" customHeight="1" x14ac:dyDescent="0.25">
      <c r="A56" s="136"/>
      <c r="B56" s="83">
        <f>+ADMINISTRATIVA!A16</f>
        <v>4</v>
      </c>
      <c r="C56" s="85" t="str">
        <f>+ADMINISTRATIVA!B16</f>
        <v>Reputacional, Económico</v>
      </c>
      <c r="D56" s="100" t="str">
        <f>+ADMINISTRATIVA!C16</f>
        <v xml:space="preserve">Adquisición de bienes o activos de baja calidad y deficiente control en la administración de inventarios.	</v>
      </c>
      <c r="E56" s="85" t="str">
        <f>+ADMINISTRATIVA!D16</f>
        <v xml:space="preserve">Pérdida, hurto o deterioro de activos fijos.	</v>
      </c>
      <c r="F56" s="85" t="str">
        <f>+ADMINISTRATIVA!E16</f>
        <v>Probabilidad de afectación reputacional y económica por la pérdida, hurto o deterioro de  inventarios o activos fijos de la entidad, no asociados a la depreciación del mismo</v>
      </c>
      <c r="G56" s="85" t="str">
        <f>+ADMINISTRATIVA!F16</f>
        <v>Fiscal</v>
      </c>
      <c r="H56" s="85" t="str">
        <f>+ADMINISTRATIVA!G16</f>
        <v>Ejecución y administración de procesos</v>
      </c>
      <c r="I56" s="85" t="str">
        <f>+ADMINISTRATIVA!H16</f>
        <v>3 a 24 veces por año</v>
      </c>
      <c r="J56" s="86" t="str">
        <f>+ADMINISTRATIVA!I16</f>
        <v>Baja</v>
      </c>
      <c r="K56" s="87">
        <f>+ADMINISTRATIVA!J16</f>
        <v>0.4</v>
      </c>
      <c r="L56" s="86" t="str">
        <f>+ADMINISTRATIVA!K16</f>
        <v>Mayor</v>
      </c>
      <c r="M56" s="87">
        <f>+ADMINISTRATIVA!L16</f>
        <v>0.8</v>
      </c>
      <c r="N56" s="88" t="str">
        <f>+ADMINISTRATIVA!M16</f>
        <v>Alto</v>
      </c>
      <c r="O56" s="4" t="str">
        <f>+ADMINISTRATIVA!N16</f>
        <v xml:space="preserve">Control No.1
</v>
      </c>
      <c r="P56" s="6" t="str">
        <f>+ADMINISTRATIVA!O16</f>
        <v>Conciliación mensual de movimientos de entradas y salidas, accesos restringidos, verificación y conteo físico.</v>
      </c>
      <c r="Q56" s="4" t="str">
        <f>+ADMINISTRATIVA!P16</f>
        <v>Preventivo</v>
      </c>
      <c r="R56" s="4" t="str">
        <f>+ADMINISTRATIVA!Q16</f>
        <v>Automático</v>
      </c>
      <c r="S56" s="5">
        <f>+ADMINISTRATIVA!R16</f>
        <v>0.5</v>
      </c>
      <c r="T56" s="4" t="str">
        <f>+ADMINISTRATIVA!S16</f>
        <v>Documentado</v>
      </c>
      <c r="U56" s="4" t="str">
        <f>+ADMINISTRATIVA!T16</f>
        <v>Continua</v>
      </c>
      <c r="V56" s="4" t="str">
        <f>+ADMINISTRATIVA!U16</f>
        <v>Con registro</v>
      </c>
      <c r="W56" s="85" t="str">
        <f>+ADMINISTRATIVA!V16</f>
        <v>Probabilidad de afectación reputacional y económica por la pérdida, hurto o deterioro de  inventarios o activos fijos de la entidad, no asociados a la depreciación del mismo</v>
      </c>
      <c r="X56" s="4" t="str">
        <f>+ADMINISTRATIVA!W16</f>
        <v>Probabilidad Inherente</v>
      </c>
      <c r="Y56" s="5">
        <f>+ADMINISTRATIVA!X16</f>
        <v>0.4</v>
      </c>
      <c r="Z56" s="4" t="str">
        <f>+ADMINISTRATIVA!Y16</f>
        <v xml:space="preserve">Control No.1
</v>
      </c>
      <c r="AA56" s="5">
        <f>+ADMINISTRATIVA!Z16</f>
        <v>0.5</v>
      </c>
      <c r="AB56" s="5">
        <f>+ADMINISTRATIVA!AA16</f>
        <v>0.2</v>
      </c>
      <c r="AC56" s="89">
        <f>+ADMINISTRATIVA!AB16</f>
        <v>0.2</v>
      </c>
      <c r="AD56" s="90">
        <f>+ADMINISTRATIVA!AC16</f>
        <v>0.8</v>
      </c>
      <c r="AE56" s="87">
        <f>+ADMINISTRATIVA!AD16</f>
        <v>0.2</v>
      </c>
      <c r="AF56" s="87">
        <f>+ADMINISTRATIVA!AE16</f>
        <v>0.8</v>
      </c>
      <c r="AG56" s="88" t="str">
        <f>+ADMINISTRATIVA!AF16</f>
        <v>Alto</v>
      </c>
      <c r="AH56" s="91" t="str">
        <f>+ADMINISTRATIVA!AG16</f>
        <v>Evitar, compartir o transferir</v>
      </c>
      <c r="AI56" s="86" t="str">
        <f>+ADMINISTRATIVA!AH16</f>
        <v>Informe avance plan de trabajo e intervención al archivo del IMRD</v>
      </c>
      <c r="AJ56" s="86" t="str">
        <f>+ADMINISTRATIVA!AI16</f>
        <v>Responsable de Archivo</v>
      </c>
      <c r="AK56" s="92">
        <f>+ADMINISTRATIVA!AJ16</f>
        <v>46082</v>
      </c>
      <c r="AL56" s="135">
        <v>46174</v>
      </c>
      <c r="AM56" s="129" t="str">
        <f>+ADMINISTRATIVA!AL16</f>
        <v>SEMESTRE</v>
      </c>
      <c r="AN56" s="129">
        <f>+ADMINISTRATIVA!AM16</f>
        <v>0</v>
      </c>
    </row>
    <row r="57" spans="1:40" ht="57.75" customHeight="1" thickBot="1" x14ac:dyDescent="0.3">
      <c r="A57" s="136"/>
      <c r="B57" s="136"/>
      <c r="C57" s="136"/>
      <c r="D57" s="136"/>
      <c r="E57" s="136"/>
      <c r="F57" s="136"/>
      <c r="G57" s="136"/>
      <c r="H57" s="136"/>
      <c r="I57" s="136"/>
      <c r="J57" s="136"/>
      <c r="K57" s="136"/>
      <c r="L57" s="136"/>
      <c r="M57" s="136"/>
      <c r="N57" s="88"/>
      <c r="O57" s="18" t="str">
        <f>+ADMINISTRATIVA!N17</f>
        <v xml:space="preserve">Control No.2
</v>
      </c>
      <c r="P57" s="19" t="str">
        <f>+ADMINISTRATIVA!O17</f>
        <v>Control riguroso en la aceptación de proveedores y cumplimiento de requisitos antes de realizar ingresos al almacén.</v>
      </c>
      <c r="Q57" s="18" t="str">
        <f>+ADMINISTRATIVA!P17</f>
        <v>Preventivo</v>
      </c>
      <c r="R57" s="18" t="str">
        <f>+ADMINISTRATIVA!Q17</f>
        <v>Manual</v>
      </c>
      <c r="S57" s="20">
        <f>+ADMINISTRATIVA!R17</f>
        <v>0.4</v>
      </c>
      <c r="T57" s="18" t="str">
        <f>+ADMINISTRATIVA!S17</f>
        <v>Documentado</v>
      </c>
      <c r="U57" s="18" t="str">
        <f>+ADMINISTRATIVA!T17</f>
        <v>Continua</v>
      </c>
      <c r="V57" s="18" t="str">
        <f>+ADMINISTRATIVA!U17</f>
        <v>Con registro</v>
      </c>
      <c r="W57" s="85"/>
      <c r="X57" s="18" t="str">
        <f>+ADMINISTRATIVA!W17</f>
        <v>Impacto Inherente</v>
      </c>
      <c r="Y57" s="20">
        <f>+ADMINISTRATIVA!X17</f>
        <v>0.8</v>
      </c>
      <c r="Z57" s="18" t="str">
        <f>+ADMINISTRATIVA!Y17</f>
        <v xml:space="preserve">Control No.2
</v>
      </c>
      <c r="AA57" s="20">
        <f>+ADMINISTRATIVA!Z17</f>
        <v>0.4</v>
      </c>
      <c r="AB57" s="20">
        <f>+ADMINISTRATIVA!AA17</f>
        <v>0.32000000000000006</v>
      </c>
      <c r="AC57" s="89"/>
      <c r="AD57" s="89"/>
      <c r="AE57" s="89"/>
      <c r="AF57" s="89"/>
      <c r="AG57" s="88"/>
      <c r="AH57" s="91"/>
      <c r="AI57" s="91"/>
      <c r="AJ57" s="91"/>
      <c r="AK57" s="91"/>
      <c r="AL57" s="131"/>
      <c r="AM57" s="91"/>
      <c r="AN57" s="91"/>
    </row>
    <row r="58" spans="1:40" ht="15.75" customHeight="1" thickTop="1" x14ac:dyDescent="0.25">
      <c r="A58" s="137" t="str">
        <f>+FINANCIERO!C4</f>
        <v>GESTIÓN FINANCIERA</v>
      </c>
      <c r="B58" s="119">
        <f>+FINANCIERO!A10</f>
        <v>1</v>
      </c>
      <c r="C58" s="120" t="str">
        <f>+FINANCIERO!B10</f>
        <v>Económico, Reputacional</v>
      </c>
      <c r="D58" s="138" t="str">
        <f>+FINANCIERO!C10</f>
        <v xml:space="preserve">Falta de verificación y control en la revisión de documentos soporte, ausencia de estandarización en los procedimientos de validación.
</v>
      </c>
      <c r="E58" s="120" t="str">
        <f>+FINANCIERO!D10</f>
        <v xml:space="preserve">Débil estructuración del sistema de control interno, falta de lineamientos claros y capacitación insuficiente del personal responsable de la gestión documental y financiera.
</v>
      </c>
      <c r="F58" s="120" t="str">
        <f>+FINANCIERO!E10</f>
        <v>Probabilidad de afectación económica y reputacional debido a que no se soporten adecuadamente cuentas o facturas, ausencia de soportes obligatorios</v>
      </c>
      <c r="G58" s="120" t="str">
        <f>+FINANCIERO!F10</f>
        <v>Gestión</v>
      </c>
      <c r="H58" s="120" t="str">
        <f>+FINANCIERO!G10</f>
        <v>Ejecución y administración de procesos</v>
      </c>
      <c r="I58" s="120" t="str">
        <f>+FINANCIERO!H10</f>
        <v>3 a 24 veces por año</v>
      </c>
      <c r="J58" s="121" t="str">
        <f>+FINANCIERO!I10</f>
        <v>Baja</v>
      </c>
      <c r="K58" s="122">
        <f>+FINANCIERO!J10</f>
        <v>0.4</v>
      </c>
      <c r="L58" s="121" t="str">
        <f>+FINANCIERO!K10</f>
        <v>Moderado</v>
      </c>
      <c r="M58" s="122">
        <f>+FINANCIERO!L10</f>
        <v>0.6</v>
      </c>
      <c r="N58" s="123" t="str">
        <f>+FINANCIERO!M10</f>
        <v>Moderado</v>
      </c>
      <c r="O58" s="15" t="str">
        <f>+FINANCIERO!N10</f>
        <v xml:space="preserve">Control No.1
</v>
      </c>
      <c r="P58" s="17" t="str">
        <f>+FINANCIERO!O10</f>
        <v xml:space="preserve">Capacitación al personal relacionado, revisiones aleatorias periódicas </v>
      </c>
      <c r="Q58" s="15" t="str">
        <f>+FINANCIERO!P10</f>
        <v>Preventivo</v>
      </c>
      <c r="R58" s="15" t="str">
        <f>+FINANCIERO!Q10</f>
        <v>Manual</v>
      </c>
      <c r="S58" s="16">
        <f>+FINANCIERO!R10</f>
        <v>0.4</v>
      </c>
      <c r="T58" s="15" t="str">
        <f>+FINANCIERO!S10</f>
        <v>Documentado</v>
      </c>
      <c r="U58" s="15" t="str">
        <f>+FINANCIERO!T10</f>
        <v>Continua</v>
      </c>
      <c r="V58" s="15" t="str">
        <f>+FINANCIERO!U10</f>
        <v>Con registro</v>
      </c>
      <c r="W58" s="120" t="str">
        <f>+FINANCIERO!V10</f>
        <v>Probabilidad de afectación económica y reputacional debido a que no se soporten adecuadamente cuentas o facturas, ausencia de soportes obligatorios</v>
      </c>
      <c r="X58" s="15" t="str">
        <f>+FINANCIERO!W10</f>
        <v>Probabilidad Inherente</v>
      </c>
      <c r="Y58" s="16">
        <f>+FINANCIERO!X10</f>
        <v>0.4</v>
      </c>
      <c r="Z58" s="15" t="str">
        <f>+FINANCIERO!Y10</f>
        <v xml:space="preserve">Control No.1
</v>
      </c>
      <c r="AA58" s="16">
        <f>+FINANCIERO!Z10</f>
        <v>0.4</v>
      </c>
      <c r="AB58" s="16">
        <f>+FINANCIERO!AA10</f>
        <v>0.16000000000000003</v>
      </c>
      <c r="AC58" s="124">
        <f>+FINANCIERO!AB10</f>
        <v>0.24</v>
      </c>
      <c r="AD58" s="125">
        <f>+FINANCIERO!AC10</f>
        <v>0.6</v>
      </c>
      <c r="AE58" s="122">
        <f>+FINANCIERO!AD10</f>
        <v>0.24</v>
      </c>
      <c r="AF58" s="122">
        <f>+FINANCIERO!AE10</f>
        <v>0.6</v>
      </c>
      <c r="AG58" s="123" t="str">
        <f>+FINANCIERO!AF10</f>
        <v>Moderado</v>
      </c>
      <c r="AH58" s="126" t="str">
        <f>+FINANCIERO!AG10</f>
        <v>Asumir el riesgo, Reducir el riesgo</v>
      </c>
      <c r="AI58" s="121" t="str">
        <f>+FINANCIERO!AH10</f>
        <v>Evaluación de desempeño o de proveedores.(revisar)</v>
      </c>
      <c r="AJ58" s="121" t="str">
        <f>+FINANCIERO!AI10</f>
        <v>Subdirección Administrativa y Financiera y profesionales de apoyo</v>
      </c>
      <c r="AK58" s="131">
        <f>+FINANCIERO!AJ10</f>
        <v>46082</v>
      </c>
      <c r="AL58" s="135">
        <v>46174</v>
      </c>
      <c r="AM58" s="127" t="str">
        <f>+FINANCIERO!AL10</f>
        <v>SEMESTRE</v>
      </c>
      <c r="AN58" s="127">
        <f>+FINANCIERO!AM10</f>
        <v>0</v>
      </c>
    </row>
    <row r="59" spans="1:40" ht="15.75" customHeight="1" x14ac:dyDescent="0.25">
      <c r="A59" s="137"/>
      <c r="B59" s="119"/>
      <c r="C59" s="119"/>
      <c r="D59" s="119"/>
      <c r="E59" s="119"/>
      <c r="F59" s="119"/>
      <c r="G59" s="119"/>
      <c r="H59" s="119"/>
      <c r="I59" s="119"/>
      <c r="J59" s="119"/>
      <c r="K59" s="119"/>
      <c r="L59" s="119"/>
      <c r="M59" s="119"/>
      <c r="N59" s="123"/>
      <c r="O59" s="4" t="str">
        <f>+FINANCIERO!N11</f>
        <v xml:space="preserve">Control No.2
</v>
      </c>
      <c r="P59" s="6" t="str">
        <f>+FINANCIERO!O11</f>
        <v xml:space="preserve">Fortalecimiento de los procedimientos manuales e instructivos </v>
      </c>
      <c r="Q59" s="4" t="str">
        <f>+FINANCIERO!P11</f>
        <v>Preventivo</v>
      </c>
      <c r="R59" s="4" t="str">
        <f>+FINANCIERO!Q11</f>
        <v>Manual</v>
      </c>
      <c r="S59" s="5">
        <f>+FINANCIERO!R11</f>
        <v>0.4</v>
      </c>
      <c r="T59" s="4" t="str">
        <f>+FINANCIERO!S11</f>
        <v>Documentado</v>
      </c>
      <c r="U59" s="4" t="str">
        <f>+FINANCIERO!T11</f>
        <v>Continua</v>
      </c>
      <c r="V59" s="4" t="str">
        <f>+FINANCIERO!U11</f>
        <v>Con registro</v>
      </c>
      <c r="W59" s="120"/>
      <c r="X59" s="4" t="str">
        <f>+FINANCIERO!W11</f>
        <v>Impacto Inherente</v>
      </c>
      <c r="Y59" s="5">
        <f>+FINANCIERO!X11</f>
        <v>0.6</v>
      </c>
      <c r="Z59" s="4" t="str">
        <f>+FINANCIERO!Y11</f>
        <v xml:space="preserve">Control No.2
</v>
      </c>
      <c r="AA59" s="5">
        <f>+FINANCIERO!Z11</f>
        <v>0.4</v>
      </c>
      <c r="AB59" s="5">
        <f>+FINANCIERO!AA11</f>
        <v>0.24</v>
      </c>
      <c r="AC59" s="124"/>
      <c r="AD59" s="124"/>
      <c r="AE59" s="124"/>
      <c r="AF59" s="124"/>
      <c r="AG59" s="123"/>
      <c r="AH59" s="126"/>
      <c r="AI59" s="126"/>
      <c r="AJ59" s="126"/>
      <c r="AK59" s="126"/>
      <c r="AL59" s="131"/>
      <c r="AM59" s="126"/>
      <c r="AN59" s="126"/>
    </row>
    <row r="60" spans="1:40" ht="15.75" customHeight="1" x14ac:dyDescent="0.25">
      <c r="A60" s="137"/>
      <c r="B60" s="83">
        <f>+FINANCIERO!A12</f>
        <v>2</v>
      </c>
      <c r="C60" s="85" t="str">
        <f>+FINANCIERO!B12</f>
        <v>Económico</v>
      </c>
      <c r="D60" s="100" t="str">
        <f>+FINANCIERO!C12</f>
        <v xml:space="preserve">Errores en la digitación o selección de cuentas presupuestales durante el registro de pagos. Falta de doble verificación en el proceso.
</v>
      </c>
      <c r="E60" s="85" t="str">
        <f>+FINANCIERO!D12</f>
        <v xml:space="preserve">Falta de controles automáticos en el sistema financiero y ausencia de protocolos estandarizados para la validación de la disponibilidad presupuestal antes de ejecutar pagos.
</v>
      </c>
      <c r="F60" s="85" t="str">
        <f>+FINANCIERO!E12</f>
        <v>Probabilidad de afectación económica debido a que se hagan pagos con recursos de cuentas diferentes a cuenta de disponibilidad presupuestal.</v>
      </c>
      <c r="G60" s="85" t="str">
        <f>+FINANCIERO!F12</f>
        <v>Gestión</v>
      </c>
      <c r="H60" s="85" t="str">
        <f>+FINANCIERO!G12</f>
        <v>Ejecución y administración de procesos</v>
      </c>
      <c r="I60" s="85" t="str">
        <f>+FINANCIERO!H12</f>
        <v>Máximo 2 por año</v>
      </c>
      <c r="J60" s="86" t="str">
        <f>+FINANCIERO!I12</f>
        <v>Muy baja</v>
      </c>
      <c r="K60" s="87">
        <f>+FINANCIERO!J12</f>
        <v>0.2</v>
      </c>
      <c r="L60" s="86" t="str">
        <f>+FINANCIERO!K12</f>
        <v>Mayor</v>
      </c>
      <c r="M60" s="87">
        <f>+FINANCIERO!L12</f>
        <v>0.8</v>
      </c>
      <c r="N60" s="88" t="str">
        <f>+FINANCIERO!M12</f>
        <v>Alto</v>
      </c>
      <c r="O60" s="4" t="str">
        <f>+FINANCIERO!N12</f>
        <v xml:space="preserve">Control No.1
</v>
      </c>
      <c r="P60" s="6" t="str">
        <f>+FINANCIERO!O12</f>
        <v xml:space="preserve">Capacitación al personal relacionado, revisiones aleatorias periódicas </v>
      </c>
      <c r="Q60" s="4" t="str">
        <f>+FINANCIERO!P12</f>
        <v>Preventivo</v>
      </c>
      <c r="R60" s="4" t="str">
        <f>+FINANCIERO!Q12</f>
        <v>Manual</v>
      </c>
      <c r="S60" s="5">
        <f>+FINANCIERO!R12</f>
        <v>0.4</v>
      </c>
      <c r="T60" s="4" t="str">
        <f>+FINANCIERO!S12</f>
        <v>Documentado</v>
      </c>
      <c r="U60" s="4" t="str">
        <f>+FINANCIERO!T12</f>
        <v>Continua</v>
      </c>
      <c r="V60" s="4" t="str">
        <f>+FINANCIERO!U12</f>
        <v>Con registro</v>
      </c>
      <c r="W60" s="85" t="str">
        <f>+FINANCIERO!V12</f>
        <v>Probabilidad de afectación económica debido a que se hagan pagos con recursos de cuentas diferentes a cuenta de disponibilidad presupuestal.</v>
      </c>
      <c r="X60" s="4" t="str">
        <f>+FINANCIERO!W12</f>
        <v>Probabilidad Inherente</v>
      </c>
      <c r="Y60" s="5">
        <f>+FINANCIERO!X12</f>
        <v>0.2</v>
      </c>
      <c r="Z60" s="4" t="str">
        <f>+FINANCIERO!Y12</f>
        <v xml:space="preserve">Control No.1
</v>
      </c>
      <c r="AA60" s="5">
        <f>+FINANCIERO!Z12</f>
        <v>0.4</v>
      </c>
      <c r="AB60" s="5">
        <f>+FINANCIERO!AA12</f>
        <v>8.0000000000000016E-2</v>
      </c>
      <c r="AC60" s="89">
        <f>+FINANCIERO!AB12</f>
        <v>0.12</v>
      </c>
      <c r="AD60" s="90">
        <f>+FINANCIERO!AC12</f>
        <v>0.8</v>
      </c>
      <c r="AE60" s="87">
        <f>+FINANCIERO!AD12</f>
        <v>0.12</v>
      </c>
      <c r="AF60" s="87">
        <f>+FINANCIERO!AE12</f>
        <v>0.8</v>
      </c>
      <c r="AG60" s="88" t="str">
        <f>+FINANCIERO!AF12</f>
        <v>Alto</v>
      </c>
      <c r="AH60" s="91" t="str">
        <f>+FINANCIERO!AG12</f>
        <v>Evitar, compartir o transferir</v>
      </c>
      <c r="AI60" s="86" t="str">
        <f>+FINANCIERO!AH12</f>
        <v xml:space="preserve">Puntos de control y verificación de fuentes de recursos por personas distintas.  </v>
      </c>
      <c r="AJ60" s="86" t="str">
        <f>+FINANCIERO!AI12</f>
        <v>Subdirección Administrativa y Financiera y profesionales de apoyo</v>
      </c>
      <c r="AK60" s="92">
        <f>+FINANCIERO!AJ12</f>
        <v>46082</v>
      </c>
      <c r="AL60" s="135">
        <v>46174</v>
      </c>
      <c r="AM60" s="129" t="str">
        <f>+FINANCIERO!AL12</f>
        <v>SEMESTRE</v>
      </c>
      <c r="AN60" s="129">
        <f>+FINANCIERO!AM12</f>
        <v>0</v>
      </c>
    </row>
    <row r="61" spans="1:40" ht="15.75" customHeight="1" x14ac:dyDescent="0.25">
      <c r="A61" s="137"/>
      <c r="B61" s="83"/>
      <c r="C61" s="83"/>
      <c r="D61" s="83"/>
      <c r="E61" s="83"/>
      <c r="F61" s="83"/>
      <c r="G61" s="83"/>
      <c r="H61" s="83"/>
      <c r="I61" s="83"/>
      <c r="J61" s="83"/>
      <c r="K61" s="83"/>
      <c r="L61" s="83"/>
      <c r="M61" s="83"/>
      <c r="N61" s="88"/>
      <c r="O61" s="4" t="str">
        <f>+FINANCIERO!N13</f>
        <v xml:space="preserve">Control No.2
</v>
      </c>
      <c r="P61" s="6" t="str">
        <f>+FINANCIERO!O13</f>
        <v xml:space="preserve">Auditoria de control interno </v>
      </c>
      <c r="Q61" s="4" t="str">
        <f>+FINANCIERO!P13</f>
        <v>Preventivo</v>
      </c>
      <c r="R61" s="4" t="str">
        <f>+FINANCIERO!Q13</f>
        <v>Manual</v>
      </c>
      <c r="S61" s="5">
        <f>+FINANCIERO!R13</f>
        <v>0.4</v>
      </c>
      <c r="T61" s="4" t="str">
        <f>+FINANCIERO!S13</f>
        <v>Documentado</v>
      </c>
      <c r="U61" s="4" t="str">
        <f>+FINANCIERO!T13</f>
        <v>Continua</v>
      </c>
      <c r="V61" s="4" t="str">
        <f>+FINANCIERO!U13</f>
        <v>Con registro</v>
      </c>
      <c r="W61" s="85"/>
      <c r="X61" s="4" t="str">
        <f>+FINANCIERO!W13</f>
        <v>Impacto Inherente</v>
      </c>
      <c r="Y61" s="5">
        <f>+FINANCIERO!X13</f>
        <v>0.8</v>
      </c>
      <c r="Z61" s="4" t="str">
        <f>+FINANCIERO!Y13</f>
        <v xml:space="preserve">Control No.2
</v>
      </c>
      <c r="AA61" s="5">
        <f>+FINANCIERO!Z13</f>
        <v>0.4</v>
      </c>
      <c r="AB61" s="5">
        <f>+FINANCIERO!AA13</f>
        <v>0.32000000000000006</v>
      </c>
      <c r="AC61" s="89"/>
      <c r="AD61" s="89"/>
      <c r="AE61" s="89"/>
      <c r="AF61" s="89"/>
      <c r="AG61" s="88"/>
      <c r="AH61" s="91"/>
      <c r="AI61" s="91"/>
      <c r="AJ61" s="91"/>
      <c r="AK61" s="91"/>
      <c r="AL61" s="131"/>
      <c r="AM61" s="91"/>
      <c r="AN61" s="91"/>
    </row>
    <row r="62" spans="1:40" ht="15.75" customHeight="1" x14ac:dyDescent="0.25">
      <c r="A62" s="137"/>
      <c r="B62" s="83">
        <f>+FINANCIERO!A14</f>
        <v>3</v>
      </c>
      <c r="C62" s="85" t="str">
        <f>+FINANCIERO!B14</f>
        <v>Reputacional, Económico</v>
      </c>
      <c r="D62" s="100" t="str">
        <f>+FINANCIERO!C14</f>
        <v xml:space="preserve">Demoras en los trámites de giro de recursos, errores en la carga o validación de novedades de nómina, fallas en la coordinación entre talento humano y contabilidad.
</v>
      </c>
      <c r="E62" s="85" t="str">
        <f>+FINANCIERO!D14</f>
        <v xml:space="preserve">Falta de articulación entre áreas responsables, ausencia de un cronograma de pagos institucional riguroso, y debilidades en los sistemas tecnológicos utilizados para la gestión de nómina.
</v>
      </c>
      <c r="F62" s="85" t="str">
        <f>+FINANCIERO!E14</f>
        <v>Posibilidad de pérdida económica y reputacional por pago erróneo o extemporáneo de las obligaciones de nómina, seguridad social o liquidación definitivas, debido a inconsistencias humanas o tecnológicas</v>
      </c>
      <c r="G62" s="85" t="str">
        <f>+FINANCIERO!F14</f>
        <v>Gestión</v>
      </c>
      <c r="H62" s="85" t="str">
        <f>+FINANCIERO!G14</f>
        <v>Ejecución y administración de procesos</v>
      </c>
      <c r="I62" s="85" t="str">
        <f>+FINANCIERO!H14</f>
        <v>24 a 500 veces por año</v>
      </c>
      <c r="J62" s="86" t="str">
        <f>+FINANCIERO!I14</f>
        <v>Media</v>
      </c>
      <c r="K62" s="87">
        <f>+FINANCIERO!J14</f>
        <v>0.6</v>
      </c>
      <c r="L62" s="86" t="str">
        <f>+FINANCIERO!K14</f>
        <v>Mayor</v>
      </c>
      <c r="M62" s="87">
        <f>+FINANCIERO!L14</f>
        <v>0.8</v>
      </c>
      <c r="N62" s="88" t="str">
        <f>+FINANCIERO!M14</f>
        <v>Alto</v>
      </c>
      <c r="O62" s="4" t="str">
        <f>+FINANCIERO!N14</f>
        <v xml:space="preserve">Control No.1
</v>
      </c>
      <c r="P62" s="6" t="str">
        <f>+FINANCIERO!O14</f>
        <v>Planeación financiera adecuada, proyección del PAC anual</v>
      </c>
      <c r="Q62" s="4" t="str">
        <f>+FINANCIERO!P14</f>
        <v>Preventivo</v>
      </c>
      <c r="R62" s="4" t="str">
        <f>+FINANCIERO!Q14</f>
        <v>Manual</v>
      </c>
      <c r="S62" s="5">
        <f>+FINANCIERO!R14</f>
        <v>0.4</v>
      </c>
      <c r="T62" s="4" t="str">
        <f>+FINANCIERO!S14</f>
        <v>Documentado</v>
      </c>
      <c r="U62" s="4" t="str">
        <f>+FINANCIERO!T14</f>
        <v>Continua</v>
      </c>
      <c r="V62" s="4" t="str">
        <f>+FINANCIERO!U14</f>
        <v>Con registro</v>
      </c>
      <c r="W62" s="85" t="str">
        <f>+FINANCIERO!V14</f>
        <v>Posibilidad de pérdida económica y reputacional por pago erróneo o extemporáneo de las obligaciones de nómina, seguridad social o liquidación definitivas, debido a inconsistencias humanas o tecnológicas</v>
      </c>
      <c r="X62" s="4" t="str">
        <f>+FINANCIERO!W14</f>
        <v>Probabilidad Inherente</v>
      </c>
      <c r="Y62" s="5">
        <f>+FINANCIERO!X14</f>
        <v>0.6</v>
      </c>
      <c r="Z62" s="4" t="str">
        <f>+FINANCIERO!Y14</f>
        <v xml:space="preserve">Control No.1
</v>
      </c>
      <c r="AA62" s="5">
        <f>+FINANCIERO!Z14</f>
        <v>0.4</v>
      </c>
      <c r="AB62" s="5">
        <f>+FINANCIERO!AA14</f>
        <v>0.24</v>
      </c>
      <c r="AC62" s="89">
        <f>+FINANCIERO!AB14</f>
        <v>0.36</v>
      </c>
      <c r="AD62" s="90">
        <f>+FINANCIERO!AC14</f>
        <v>0.8</v>
      </c>
      <c r="AE62" s="87">
        <f>+FINANCIERO!AD14</f>
        <v>0.36</v>
      </c>
      <c r="AF62" s="87">
        <f>+FINANCIERO!AE14</f>
        <v>0.8</v>
      </c>
      <c r="AG62" s="88" t="str">
        <f>+FINANCIERO!AF14</f>
        <v>Alto</v>
      </c>
      <c r="AH62" s="91" t="str">
        <f>+FINANCIERO!AG14</f>
        <v>Evitar, compartir o transferir</v>
      </c>
      <c r="AI62" s="86" t="str">
        <f>+FINANCIERO!AH14</f>
        <v>Liquidaciones verificadas, pagos en las fechas, traslados de recursos oportunos, registros al dia en el TNS</v>
      </c>
      <c r="AJ62" s="86" t="str">
        <f>+FINANCIERO!AI14</f>
        <v>Subdirección Administrativa y Financiera y profesionales de apoyo</v>
      </c>
      <c r="AK62" s="92">
        <f>+FINANCIERO!AJ14</f>
        <v>46082</v>
      </c>
      <c r="AL62" s="135">
        <v>46174</v>
      </c>
      <c r="AM62" s="129" t="str">
        <f>+FINANCIERO!AL14</f>
        <v>SEMESTRE</v>
      </c>
      <c r="AN62" s="129">
        <f>+FINANCIERO!AM14</f>
        <v>0</v>
      </c>
    </row>
    <row r="63" spans="1:40" ht="15.75" customHeight="1" x14ac:dyDescent="0.25">
      <c r="A63" s="137"/>
      <c r="B63" s="83"/>
      <c r="C63" s="83"/>
      <c r="D63" s="83"/>
      <c r="E63" s="83"/>
      <c r="F63" s="83"/>
      <c r="G63" s="83"/>
      <c r="H63" s="83"/>
      <c r="I63" s="83"/>
      <c r="J63" s="83"/>
      <c r="K63" s="83"/>
      <c r="L63" s="83"/>
      <c r="M63" s="83"/>
      <c r="N63" s="88"/>
      <c r="O63" s="4" t="str">
        <f>+FINANCIERO!N15</f>
        <v xml:space="preserve">Control No.2
</v>
      </c>
      <c r="P63" s="6" t="str">
        <f>+FINANCIERO!O15</f>
        <v>Gestión y cobro de recursos oportuna</v>
      </c>
      <c r="Q63" s="4" t="str">
        <f>+FINANCIERO!P15</f>
        <v>Preventivo</v>
      </c>
      <c r="R63" s="4" t="str">
        <f>+FINANCIERO!Q15</f>
        <v>Manual</v>
      </c>
      <c r="S63" s="5">
        <f>+FINANCIERO!R15</f>
        <v>0.4</v>
      </c>
      <c r="T63" s="4" t="str">
        <f>+FINANCIERO!S15</f>
        <v>Documentado</v>
      </c>
      <c r="U63" s="4" t="str">
        <f>+FINANCIERO!T15</f>
        <v>Continua</v>
      </c>
      <c r="V63" s="4" t="str">
        <f>+FINANCIERO!U15</f>
        <v>Con registro</v>
      </c>
      <c r="W63" s="85"/>
      <c r="X63" s="4" t="str">
        <f>+FINANCIERO!W15</f>
        <v>Impacto Inherente</v>
      </c>
      <c r="Y63" s="5">
        <f>+FINANCIERO!X15</f>
        <v>0.8</v>
      </c>
      <c r="Z63" s="4" t="str">
        <f>+FINANCIERO!Y15</f>
        <v xml:space="preserve">Control No.2
</v>
      </c>
      <c r="AA63" s="5">
        <f>+FINANCIERO!Z15</f>
        <v>0.4</v>
      </c>
      <c r="AB63" s="5">
        <f>+FINANCIERO!AA15</f>
        <v>0.32000000000000006</v>
      </c>
      <c r="AC63" s="89"/>
      <c r="AD63" s="89"/>
      <c r="AE63" s="89"/>
      <c r="AF63" s="89"/>
      <c r="AG63" s="88"/>
      <c r="AH63" s="91"/>
      <c r="AI63" s="91"/>
      <c r="AJ63" s="91"/>
      <c r="AK63" s="91"/>
      <c r="AL63" s="131"/>
      <c r="AM63" s="91"/>
      <c r="AN63" s="91"/>
    </row>
    <row r="64" spans="1:40" ht="15.75" customHeight="1" x14ac:dyDescent="0.25">
      <c r="A64" s="137"/>
      <c r="B64" s="83">
        <f>+FINANCIERO!A16</f>
        <v>4</v>
      </c>
      <c r="C64" s="85" t="str">
        <f>+FINANCIERO!B16</f>
        <v>Reputacional, Económico</v>
      </c>
      <c r="D64" s="100" t="str">
        <f>+FINANCIERO!C16</f>
        <v xml:space="preserve">Asignaciones presupuestales insuficientes o tardías por parte del municipio, sobredimensión de metas frente a la capacidad financiera real de la entidad.
</v>
      </c>
      <c r="E64" s="85" t="str">
        <f>+FINANCIERO!D16</f>
        <v xml:space="preserve">Falta de una planeación financiera realista y coordinada con la capacidad de ingresos; ausencia de análisis técnico previo para definir metas institucionales acorde al presupuesto disponible.
</v>
      </c>
      <c r="F64" s="85" t="str">
        <f>+FINANCIERO!E16</f>
        <v>Probabilidad de afectación reputacional y económica debido a que los recursos financieros no sean los suficientes para cumplir con los compromisos en los tiempos adecuados</v>
      </c>
      <c r="G64" s="85" t="str">
        <f>+FINANCIERO!F16</f>
        <v>Gestión</v>
      </c>
      <c r="H64" s="85" t="str">
        <f>+FINANCIERO!G16</f>
        <v>Ejecución y administración de procesos</v>
      </c>
      <c r="I64" s="85" t="str">
        <f>+FINANCIERO!H16</f>
        <v>3 a 24 veces por año</v>
      </c>
      <c r="J64" s="86" t="str">
        <f>+FINANCIERO!I16</f>
        <v>Baja</v>
      </c>
      <c r="K64" s="87">
        <f>+FINANCIERO!J16</f>
        <v>0.4</v>
      </c>
      <c r="L64" s="86" t="str">
        <f>+FINANCIERO!K16</f>
        <v>Mayor</v>
      </c>
      <c r="M64" s="87">
        <f>+FINANCIERO!L16</f>
        <v>0.8</v>
      </c>
      <c r="N64" s="88" t="str">
        <f>+FINANCIERO!M16</f>
        <v>Alto</v>
      </c>
      <c r="O64" s="4" t="str">
        <f>+FINANCIERO!N16</f>
        <v xml:space="preserve">Control No.1
</v>
      </c>
      <c r="P64" s="6" t="str">
        <f>+FINANCIERO!O16</f>
        <v>Indicadores de presupuestos de ingresos y gastos</v>
      </c>
      <c r="Q64" s="4" t="str">
        <f>+FINANCIERO!P16</f>
        <v>Preventivo</v>
      </c>
      <c r="R64" s="4" t="str">
        <f>+FINANCIERO!Q16</f>
        <v>Manual</v>
      </c>
      <c r="S64" s="5">
        <f>+FINANCIERO!R16</f>
        <v>0.4</v>
      </c>
      <c r="T64" s="4" t="str">
        <f>+FINANCIERO!S16</f>
        <v>Documentado</v>
      </c>
      <c r="U64" s="4" t="str">
        <f>+FINANCIERO!T16</f>
        <v>Continua</v>
      </c>
      <c r="V64" s="4" t="str">
        <f>+FINANCIERO!U16</f>
        <v>Con registro</v>
      </c>
      <c r="W64" s="85" t="str">
        <f>+FINANCIERO!V16</f>
        <v>Probabilidad de afectación reputacional y económica debido a que los recursos financieros no sean los suficientes para cumplir con los compromisos en los tiempos adecuados</v>
      </c>
      <c r="X64" s="4" t="str">
        <f>+FINANCIERO!W16</f>
        <v>Probabilidad Inherente</v>
      </c>
      <c r="Y64" s="5">
        <f>+FINANCIERO!X16</f>
        <v>0.4</v>
      </c>
      <c r="Z64" s="4" t="str">
        <f>+FINANCIERO!Y16</f>
        <v xml:space="preserve">Control No.1
</v>
      </c>
      <c r="AA64" s="5">
        <f>+FINANCIERO!Z16</f>
        <v>0.4</v>
      </c>
      <c r="AB64" s="5">
        <f>+FINANCIERO!AA16</f>
        <v>0.16000000000000003</v>
      </c>
      <c r="AC64" s="89">
        <f>+FINANCIERO!AB16</f>
        <v>0.24</v>
      </c>
      <c r="AD64" s="90">
        <f>+FINANCIERO!AC16</f>
        <v>0.8</v>
      </c>
      <c r="AE64" s="87">
        <f>+FINANCIERO!AD16</f>
        <v>0.24</v>
      </c>
      <c r="AF64" s="87">
        <f>+FINANCIERO!AE16</f>
        <v>0.8</v>
      </c>
      <c r="AG64" s="88" t="str">
        <f>+FINANCIERO!AF16</f>
        <v>Alto</v>
      </c>
      <c r="AH64" s="91" t="str">
        <f>+FINANCIERO!AG16</f>
        <v>Evitar, compartir o transferir</v>
      </c>
      <c r="AI64" s="86" t="str">
        <f>+FINANCIERO!AH16</f>
        <v>Revisión a la ejecución presupuestal.</v>
      </c>
      <c r="AJ64" s="86" t="str">
        <f>+FINANCIERO!AI16</f>
        <v>Subdirección Administrativa y Financiera y profesionales de apoyo</v>
      </c>
      <c r="AK64" s="92">
        <f>+FINANCIERO!AJ16</f>
        <v>46082</v>
      </c>
      <c r="AL64" s="135">
        <v>46174</v>
      </c>
      <c r="AM64" s="129" t="str">
        <f>+FINANCIERO!AL16</f>
        <v>SEMESTRE</v>
      </c>
      <c r="AN64" s="129">
        <f>+FINANCIERO!AM16</f>
        <v>0</v>
      </c>
    </row>
    <row r="65" spans="1:40" ht="15.75" customHeight="1" thickBot="1" x14ac:dyDescent="0.3">
      <c r="A65" s="137"/>
      <c r="B65" s="137"/>
      <c r="C65" s="137"/>
      <c r="D65" s="137"/>
      <c r="E65" s="137"/>
      <c r="F65" s="137"/>
      <c r="G65" s="137"/>
      <c r="H65" s="137"/>
      <c r="I65" s="137"/>
      <c r="J65" s="137"/>
      <c r="K65" s="137"/>
      <c r="L65" s="137"/>
      <c r="M65" s="137"/>
      <c r="N65" s="88"/>
      <c r="O65" s="18" t="str">
        <f>+FINANCIERO!N17</f>
        <v xml:space="preserve">Control No.2
</v>
      </c>
      <c r="P65" s="19" t="str">
        <f>+FINANCIERO!O17</f>
        <v xml:space="preserve">Fortalecimiento de los procedimientos manuales e instructivos </v>
      </c>
      <c r="Q65" s="18" t="str">
        <f>+FINANCIERO!P17</f>
        <v>Preventivo</v>
      </c>
      <c r="R65" s="18" t="str">
        <f>+FINANCIERO!Q17</f>
        <v>Manual</v>
      </c>
      <c r="S65" s="20">
        <f>+FINANCIERO!R17</f>
        <v>0.4</v>
      </c>
      <c r="T65" s="18" t="str">
        <f>+FINANCIERO!S17</f>
        <v>Documentado</v>
      </c>
      <c r="U65" s="18" t="str">
        <f>+FINANCIERO!T17</f>
        <v>Continua</v>
      </c>
      <c r="V65" s="18" t="str">
        <f>+FINANCIERO!U17</f>
        <v>Con registro</v>
      </c>
      <c r="W65" s="85"/>
      <c r="X65" s="18" t="str">
        <f>+FINANCIERO!W17</f>
        <v>Impacto Inherente</v>
      </c>
      <c r="Y65" s="20">
        <f>+FINANCIERO!X17</f>
        <v>0.8</v>
      </c>
      <c r="Z65" s="18" t="str">
        <f>+FINANCIERO!Y17</f>
        <v xml:space="preserve">Control No.2
</v>
      </c>
      <c r="AA65" s="20">
        <f>+FINANCIERO!Z17</f>
        <v>0.4</v>
      </c>
      <c r="AB65" s="20">
        <f>+FINANCIERO!AA17</f>
        <v>0.32000000000000006</v>
      </c>
      <c r="AC65" s="89"/>
      <c r="AD65" s="89"/>
      <c r="AE65" s="89"/>
      <c r="AF65" s="89"/>
      <c r="AG65" s="88"/>
      <c r="AH65" s="91"/>
      <c r="AI65" s="91"/>
      <c r="AJ65" s="91"/>
      <c r="AK65" s="91"/>
      <c r="AL65" s="131"/>
      <c r="AM65" s="91"/>
      <c r="AN65" s="91"/>
    </row>
    <row r="66" spans="1:40" ht="15.75" customHeight="1" thickTop="1" x14ac:dyDescent="0.25">
      <c r="A66" s="139" t="str">
        <f>+'BIENES Y SERVICIOS'!$C$4</f>
        <v>ADQUISICIÓN DE BIENES Y SERVICIOS</v>
      </c>
      <c r="B66" s="119">
        <f t="array" ref="B66:B67">+'BIENES Y SERVICIOS'!A10:A11</f>
        <v>1</v>
      </c>
      <c r="C66" s="120" t="str">
        <f t="array" ref="C66:C67">+'BIENES Y SERVICIOS'!B10:B11</f>
        <v>Reputacional, Económico</v>
      </c>
      <c r="D66" s="138" t="str">
        <f t="array" ref="D66:D67">+'BIENES Y SERVICIOS'!C10:C11</f>
        <v xml:space="preserve">Procedimientos débiles, manual de contratación con vacíos que permiten prácticas indebidas, personal con bajo sentido de pertenencia.	</v>
      </c>
      <c r="E66" s="120" t="str">
        <f t="array" ref="E66:E67">+'BIENES Y SERVICIOS'!D10:D11</f>
        <v xml:space="preserve">Falta de lineamientos estrictos en los procesos precontractuales y contractuales, y ausencia de una cultura institucional ética sólida.	</v>
      </c>
      <c r="F66" s="120" t="str">
        <f t="array" ref="F66:F67">+'BIENES Y SERVICIOS'!E10:E11</f>
        <v>Probabilidad de afectación reputacional y económica debido a que se ofrezcan dádivas a funcionarios para favorecer contratistas, pagos, supervisiones entre otras.</v>
      </c>
      <c r="G66" s="120" t="str">
        <f t="array" ref="G66:G67">+'BIENES Y SERVICIOS'!F10:F11</f>
        <v>Corrupción</v>
      </c>
      <c r="H66" s="120" t="str">
        <f t="array" ref="H66:H67">+'BIENES Y SERVICIOS'!G10:G11</f>
        <v>Fraude Interno</v>
      </c>
      <c r="I66" s="120" t="str">
        <f t="array" ref="I66:I67">+'BIENES Y SERVICIOS'!H10:H11</f>
        <v>3 a 24 veces por año</v>
      </c>
      <c r="J66" s="121" t="str">
        <f t="array" ref="J66:J67">+'BIENES Y SERVICIOS'!I10:I11</f>
        <v>Baja</v>
      </c>
      <c r="K66" s="122">
        <f t="array" ref="K66:K67">+'BIENES Y SERVICIOS'!J10:J11</f>
        <v>0.4</v>
      </c>
      <c r="L66" s="121" t="str">
        <f t="array" ref="L66:L67">+'BIENES Y SERVICIOS'!K10:K11</f>
        <v>Catastrófico</v>
      </c>
      <c r="M66" s="122">
        <f t="array" ref="M66:M67">+'BIENES Y SERVICIOS'!L10:L11</f>
        <v>1</v>
      </c>
      <c r="N66" s="123" t="str">
        <f t="array" ref="N66:N67">+'BIENES Y SERVICIOS'!M10:M11</f>
        <v>Extremo</v>
      </c>
      <c r="O66" s="15" t="str">
        <f t="array" ref="O66:O67">+'BIENES Y SERVICIOS'!N10:N11</f>
        <v xml:space="preserve">Control No.1
</v>
      </c>
      <c r="P66" s="17" t="str">
        <f t="array" ref="P66:P67">+'BIENES Y SERVICIOS'!O10:O11</f>
        <v>Exigencia a los potenciales proveedores que asuman un compromiso de integridad y anticorrupción en el correspondiente contrato</v>
      </c>
      <c r="Q66" s="15" t="str">
        <f t="array" ref="Q66:Q67">+'BIENES Y SERVICIOS'!P10:P11</f>
        <v>Preventivo</v>
      </c>
      <c r="R66" s="15" t="str">
        <f t="array" ref="R66:R67">+'BIENES Y SERVICIOS'!Q10:Q11</f>
        <v>Manual</v>
      </c>
      <c r="S66" s="16">
        <f t="array" ref="S66:S67">+'BIENES Y SERVICIOS'!R10:R11</f>
        <v>0.4</v>
      </c>
      <c r="T66" s="15" t="str">
        <f t="array" ref="T66:T67">+'BIENES Y SERVICIOS'!S10:S11</f>
        <v>Documentado</v>
      </c>
      <c r="U66" s="15" t="str">
        <f t="array" ref="U66:U67">+'BIENES Y SERVICIOS'!T10:T11</f>
        <v>Continua</v>
      </c>
      <c r="V66" s="15" t="str">
        <f t="array" ref="V66:V67">+'BIENES Y SERVICIOS'!U10:U11</f>
        <v>Con registro</v>
      </c>
      <c r="W66" s="120" t="str">
        <f t="array" ref="W66:W67">+'BIENES Y SERVICIOS'!V10:V11</f>
        <v>Probabilidad de afectación reputacional y económica debido a que se ofrezcan dádivas a funcionarios para favorecer contratistas, pagos, supervisiones entre otras.</v>
      </c>
      <c r="X66" s="15" t="str">
        <f t="array" ref="X66:X67">+'BIENES Y SERVICIOS'!W10:W11</f>
        <v>Probabilidad Inherente</v>
      </c>
      <c r="Y66" s="16">
        <f t="array" ref="Y66:Y67">+'BIENES Y SERVICIOS'!X10:X11</f>
        <v>0.4</v>
      </c>
      <c r="Z66" s="15" t="str">
        <f t="array" ref="Z66:Z67">+'BIENES Y SERVICIOS'!Y10:Y11</f>
        <v xml:space="preserve">Control No.1
</v>
      </c>
      <c r="AA66" s="16">
        <f t="array" ref="AA66:AA67">+'BIENES Y SERVICIOS'!Z10:Z11</f>
        <v>0.4</v>
      </c>
      <c r="AB66" s="16">
        <f t="array" ref="AB66:AB67">+'BIENES Y SERVICIOS'!AA10:AA11</f>
        <v>0.16000000000000003</v>
      </c>
      <c r="AC66" s="124">
        <f t="array" ref="AC66:AC67">+'BIENES Y SERVICIOS'!AB10:AB11</f>
        <v>0.24</v>
      </c>
      <c r="AD66" s="125">
        <f t="array" ref="AD66:AD67">+'BIENES Y SERVICIOS'!AC10:AC11</f>
        <v>1</v>
      </c>
      <c r="AE66" s="122">
        <f t="array" ref="AE66:AE67">+'BIENES Y SERVICIOS'!AD10:AD11</f>
        <v>0.24</v>
      </c>
      <c r="AF66" s="122">
        <f t="array" ref="AF66:AF67">+'BIENES Y SERVICIOS'!AE10:AE11</f>
        <v>1</v>
      </c>
      <c r="AG66" s="123" t="str">
        <f t="array" ref="AG66:AG67">+'BIENES Y SERVICIOS'!AF10:AF11</f>
        <v>Extremo</v>
      </c>
      <c r="AH66" s="126" t="str">
        <f t="array" ref="AH66:AH67">+'BIENES Y SERVICIOS'!AG10:AG11</f>
        <v>Eliminar o reducir el riesgo</v>
      </c>
      <c r="AI66" s="121" t="str">
        <f t="array" ref="AI66:AI67">+'BIENES Y SERVICIOS'!AH10:AH11</f>
        <v>Establecimiento y fortalecimiento del plan anticorrupción y atención al ciudadano y código de integridad</v>
      </c>
      <c r="AJ66" s="121" t="str">
        <f t="array" ref="AJ66:AJ67">+'BIENES Y SERVICIOS'!AI10:AI11</f>
        <v xml:space="preserve">Líderes del proceso </v>
      </c>
      <c r="AK66" s="131">
        <f t="array" ref="AK66:AK67">+'BIENES Y SERVICIOS'!AJ10:AJ11</f>
        <v>46082</v>
      </c>
      <c r="AL66" s="135">
        <v>46113</v>
      </c>
      <c r="AM66" s="127" t="str">
        <f t="array" ref="AM66:AM67">+'BIENES Y SERVICIOS'!AL10:AL11</f>
        <v>Cada cuatro meses</v>
      </c>
      <c r="AN66" s="127">
        <f t="array" ref="AN66:AN67">+'BIENES Y SERVICIOS'!AM10:AM11</f>
        <v>0</v>
      </c>
    </row>
    <row r="67" spans="1:40" ht="15.75" customHeight="1" x14ac:dyDescent="0.25">
      <c r="A67" s="139"/>
      <c r="B67" s="119">
        <v>0</v>
      </c>
      <c r="C67" s="120">
        <v>0</v>
      </c>
      <c r="D67" s="138">
        <v>0</v>
      </c>
      <c r="E67" s="120">
        <v>0</v>
      </c>
      <c r="F67" s="120">
        <v>0</v>
      </c>
      <c r="G67" s="120">
        <v>0</v>
      </c>
      <c r="H67" s="120">
        <v>0</v>
      </c>
      <c r="I67" s="120">
        <v>0</v>
      </c>
      <c r="J67" s="121">
        <v>0</v>
      </c>
      <c r="K67" s="122">
        <v>0</v>
      </c>
      <c r="L67" s="121">
        <v>0</v>
      </c>
      <c r="M67" s="122">
        <v>0</v>
      </c>
      <c r="N67" s="123">
        <v>0</v>
      </c>
      <c r="O67" s="4" t="str">
        <v xml:space="preserve">Control No.2
</v>
      </c>
      <c r="P67" s="6" t="str">
        <v>Actividades contempladas en el PETP y estrategias de integridad</v>
      </c>
      <c r="Q67" s="4" t="str">
        <v>Preventivo</v>
      </c>
      <c r="R67" s="4" t="str">
        <v>Manual</v>
      </c>
      <c r="S67" s="5">
        <v>0.4</v>
      </c>
      <c r="T67" s="4" t="str">
        <v>Documentado</v>
      </c>
      <c r="U67" s="4" t="str">
        <v>Continua</v>
      </c>
      <c r="V67" s="4" t="str">
        <v>Con registro</v>
      </c>
      <c r="W67" s="120">
        <v>0</v>
      </c>
      <c r="X67" s="4" t="str">
        <v>Impacto Inherente</v>
      </c>
      <c r="Y67" s="5">
        <v>1</v>
      </c>
      <c r="Z67" s="4" t="str">
        <v xml:space="preserve">Control No.2
</v>
      </c>
      <c r="AA67" s="5">
        <v>0.4</v>
      </c>
      <c r="AB67" s="5">
        <v>0.4</v>
      </c>
      <c r="AC67" s="124">
        <v>0</v>
      </c>
      <c r="AD67" s="125">
        <v>0</v>
      </c>
      <c r="AE67" s="122">
        <v>0</v>
      </c>
      <c r="AF67" s="122">
        <v>0</v>
      </c>
      <c r="AG67" s="123">
        <v>0</v>
      </c>
      <c r="AH67" s="126">
        <v>0</v>
      </c>
      <c r="AI67" s="121">
        <v>0</v>
      </c>
      <c r="AJ67" s="121">
        <v>0</v>
      </c>
      <c r="AK67" s="131">
        <v>0</v>
      </c>
      <c r="AL67" s="131"/>
      <c r="AM67" s="127">
        <v>0</v>
      </c>
      <c r="AN67" s="127">
        <v>0</v>
      </c>
    </row>
    <row r="68" spans="1:40" ht="15.75" customHeight="1" x14ac:dyDescent="0.25">
      <c r="A68" s="139"/>
      <c r="B68" s="83">
        <f t="array" ref="B68:B69">+'BIENES Y SERVICIOS'!A12:A13</f>
        <v>2</v>
      </c>
      <c r="C68" s="85" t="str">
        <f t="array" ref="C68:C69">+'BIENES Y SERVICIOS'!B12:B13</f>
        <v>Reputacional</v>
      </c>
      <c r="D68" s="100" t="str">
        <f t="array" ref="D68:D69">+'BIENES Y SERVICIOS'!C12:C13</f>
        <v xml:space="preserve">Bajo sentido de pertenencia de los funcionarios, canales de denuncia ineficaces o poco conocidos.        </v>
      </c>
      <c r="E68" s="85" t="str">
        <f t="array" ref="E68:E69">+'BIENES Y SERVICIOS'!D12:D13</f>
        <v xml:space="preserve">Cultura organizacional tolerante al silencio frente a irregularidades, y deficiente implementación de mecanismos de transparencia y participación.	</v>
      </c>
      <c r="F68" s="85" t="str">
        <f t="array" ref="F68:F69">+'BIENES Y SERVICIOS'!E12:E13</f>
        <v>Probabilidad de afeactación reputacional de que existan controles bajos, no se logre identificar la materialización del riesgo o se tenga silencio frente a hechos de corrupción.</v>
      </c>
      <c r="G68" s="85" t="str">
        <f t="array" ref="G68:G69">+'BIENES Y SERVICIOS'!F12:F13</f>
        <v>Corrupción</v>
      </c>
      <c r="H68" s="85" t="str">
        <f t="array" ref="H68:H69">+'BIENES Y SERVICIOS'!G12:G13</f>
        <v>Ejecución y administración de procesos</v>
      </c>
      <c r="I68" s="85" t="str">
        <f t="array" ref="I68:I69">+'BIENES Y SERVICIOS'!H12:H13</f>
        <v>3 a 24 veces por año</v>
      </c>
      <c r="J68" s="86" t="str">
        <f t="array" ref="J68:J69">+'BIENES Y SERVICIOS'!I12:I13</f>
        <v>Baja</v>
      </c>
      <c r="K68" s="87">
        <f t="array" ref="K68:K69">+'BIENES Y SERVICIOS'!J12:J13</f>
        <v>0.4</v>
      </c>
      <c r="L68" s="86" t="str">
        <f t="array" ref="L68:L69">+'BIENES Y SERVICIOS'!K12:K13</f>
        <v>Catastrófico</v>
      </c>
      <c r="M68" s="87">
        <f t="array" ref="M68:M69">+'BIENES Y SERVICIOS'!L12:L13</f>
        <v>1</v>
      </c>
      <c r="N68" s="88" t="str">
        <f t="array" ref="N68:N69">+'BIENES Y SERVICIOS'!M12:M13</f>
        <v>Extremo</v>
      </c>
      <c r="O68" s="4" t="str">
        <f t="array" ref="O68:O69">+'BIENES Y SERVICIOS'!N12:N13</f>
        <v xml:space="preserve">Control No.1
</v>
      </c>
      <c r="P68" s="6" t="str">
        <f t="array" ref="P68:P69">+'BIENES Y SERVICIOS'!O12:O13</f>
        <v>Auditorías internas con alcance general a todos los procesos,  auditorias internas con informes con copia a todas las subdirecciones</v>
      </c>
      <c r="Q68" s="4" t="str">
        <f t="array" ref="Q68:Q69">+'BIENES Y SERVICIOS'!P12:P13</f>
        <v>Preventivo</v>
      </c>
      <c r="R68" s="4" t="str">
        <f t="array" ref="R68:R69">+'BIENES Y SERVICIOS'!Q12:Q13</f>
        <v>Manual</v>
      </c>
      <c r="S68" s="5">
        <f t="array" ref="S68:S69">+'BIENES Y SERVICIOS'!R12:R13</f>
        <v>0.4</v>
      </c>
      <c r="T68" s="4" t="str">
        <f t="array" ref="T68:T69">+'BIENES Y SERVICIOS'!S12:S13</f>
        <v>Documentado</v>
      </c>
      <c r="U68" s="4" t="str">
        <f t="array" ref="U68:U69">+'BIENES Y SERVICIOS'!T12:T13</f>
        <v>Continua</v>
      </c>
      <c r="V68" s="4" t="str">
        <f t="array" ref="V68:V69">+'BIENES Y SERVICIOS'!U12:U13</f>
        <v>Con registro</v>
      </c>
      <c r="W68" s="85" t="str">
        <f t="array" ref="W68:W69">+'BIENES Y SERVICIOS'!V12:V13</f>
        <v>Probabilidad de afeactación reputacional de que existan controles bajos, no se logre identificar la materialización del riesgo o se tenga silencio frente a hechos de corrupción.</v>
      </c>
      <c r="X68" s="4" t="str">
        <f t="array" ref="X68:X69">+'BIENES Y SERVICIOS'!W12:W13</f>
        <v>Probabilidad Inherente</v>
      </c>
      <c r="Y68" s="5">
        <f t="array" ref="Y68:Y69">+'BIENES Y SERVICIOS'!X12:X13</f>
        <v>0.4</v>
      </c>
      <c r="Z68" s="4" t="str">
        <f t="array" ref="Z68:Z69">+'BIENES Y SERVICIOS'!Y12:Y13</f>
        <v xml:space="preserve">Control No.1
</v>
      </c>
      <c r="AA68" s="5">
        <f t="array" ref="AA68:AA69">+'BIENES Y SERVICIOS'!Z12:Z13</f>
        <v>0.4</v>
      </c>
      <c r="AB68" s="5">
        <f t="array" ref="AB68:AB69">+'BIENES Y SERVICIOS'!AA12:AA13</f>
        <v>0.16000000000000003</v>
      </c>
      <c r="AC68" s="89">
        <f t="array" ref="AC68:AC69">+'BIENES Y SERVICIOS'!AB12:AB13</f>
        <v>0.24</v>
      </c>
      <c r="AD68" s="90">
        <f t="array" ref="AD68:AD69">+'BIENES Y SERVICIOS'!AC12:AC13</f>
        <v>1</v>
      </c>
      <c r="AE68" s="87">
        <f t="array" ref="AE68:AE69">+'BIENES Y SERVICIOS'!AD12:AD13</f>
        <v>0.24</v>
      </c>
      <c r="AF68" s="87">
        <f t="array" ref="AF68:AF69">+'BIENES Y SERVICIOS'!AE12:AE13</f>
        <v>1</v>
      </c>
      <c r="AG68" s="88" t="str">
        <f t="array" ref="AG68:AG69">+'BIENES Y SERVICIOS'!AF12:AF13</f>
        <v>Extremo</v>
      </c>
      <c r="AH68" s="91" t="str">
        <f t="array" ref="AH68:AH69">+'BIENES Y SERVICIOS'!AG12:AG13</f>
        <v>Eliminar o reducir el riesgo</v>
      </c>
      <c r="AI68" s="86" t="str">
        <f t="array" ref="AI68:AI69">+'BIENES Y SERVICIOS'!AH12:AH13</f>
        <v xml:space="preserve">Seguimiento a las actividades de control de riesgos en cada proceso auditado </v>
      </c>
      <c r="AJ68" s="86" t="str">
        <f t="array" ref="AJ68:AJ69">+'BIENES Y SERVICIOS'!AI12:AI13</f>
        <v>Asesor Control Interno</v>
      </c>
      <c r="AK68" s="92">
        <f t="array" ref="AK68:AK69">+'BIENES Y SERVICIOS'!AJ12:AJ13</f>
        <v>46082</v>
      </c>
      <c r="AL68" s="135">
        <v>46113</v>
      </c>
      <c r="AM68" s="129" t="str">
        <f t="array" ref="AM68:AM69">+'BIENES Y SERVICIOS'!AL12:AL13</f>
        <v>Cada cuatro meses</v>
      </c>
      <c r="AN68" s="129">
        <f t="array" ref="AN68:AN69">+'BIENES Y SERVICIOS'!AM12:AM13</f>
        <v>0</v>
      </c>
    </row>
    <row r="69" spans="1:40" ht="15.75" customHeight="1" x14ac:dyDescent="0.25">
      <c r="A69" s="139"/>
      <c r="B69" s="83">
        <v>0</v>
      </c>
      <c r="C69" s="85">
        <v>0</v>
      </c>
      <c r="D69" s="100">
        <v>0</v>
      </c>
      <c r="E69" s="85">
        <v>0</v>
      </c>
      <c r="F69" s="85">
        <v>0</v>
      </c>
      <c r="G69" s="85">
        <v>0</v>
      </c>
      <c r="H69" s="85">
        <v>0</v>
      </c>
      <c r="I69" s="85">
        <v>0</v>
      </c>
      <c r="J69" s="86">
        <v>0</v>
      </c>
      <c r="K69" s="87">
        <v>0</v>
      </c>
      <c r="L69" s="86">
        <v>0</v>
      </c>
      <c r="M69" s="87">
        <v>0</v>
      </c>
      <c r="N69" s="88">
        <v>0</v>
      </c>
      <c r="O69" s="4" t="str">
        <v xml:space="preserve">Control No.2
</v>
      </c>
      <c r="P69" s="6" t="str">
        <v xml:space="preserve">Socialización y supervisión por parte del comité institucional de control interno </v>
      </c>
      <c r="Q69" s="4" t="str">
        <v>Preventivo</v>
      </c>
      <c r="R69" s="4" t="str">
        <v>Manual</v>
      </c>
      <c r="S69" s="5">
        <v>0.4</v>
      </c>
      <c r="T69" s="4" t="str">
        <v>Documentado</v>
      </c>
      <c r="U69" s="4" t="str">
        <v>Continua</v>
      </c>
      <c r="V69" s="4" t="str">
        <v>Con registro</v>
      </c>
      <c r="W69" s="85">
        <v>0</v>
      </c>
      <c r="X69" s="4" t="str">
        <v>Impacto Inherente</v>
      </c>
      <c r="Y69" s="5">
        <v>1</v>
      </c>
      <c r="Z69" s="4" t="str">
        <v xml:space="preserve">Control No.2
</v>
      </c>
      <c r="AA69" s="5">
        <v>0.4</v>
      </c>
      <c r="AB69" s="5">
        <v>0.4</v>
      </c>
      <c r="AC69" s="89">
        <v>0</v>
      </c>
      <c r="AD69" s="90">
        <v>0</v>
      </c>
      <c r="AE69" s="87">
        <v>0</v>
      </c>
      <c r="AF69" s="87">
        <v>0</v>
      </c>
      <c r="AG69" s="88">
        <v>0</v>
      </c>
      <c r="AH69" s="91">
        <v>0</v>
      </c>
      <c r="AI69" s="86">
        <v>0</v>
      </c>
      <c r="AJ69" s="86">
        <v>0</v>
      </c>
      <c r="AK69" s="92">
        <v>0</v>
      </c>
      <c r="AL69" s="131"/>
      <c r="AM69" s="129">
        <v>0</v>
      </c>
      <c r="AN69" s="129">
        <v>0</v>
      </c>
    </row>
    <row r="70" spans="1:40" ht="15.75" customHeight="1" x14ac:dyDescent="0.25">
      <c r="A70" s="139"/>
      <c r="B70" s="83">
        <f t="array" ref="B70:B71">+'BIENES Y SERVICIOS'!A14:A15</f>
        <v>3</v>
      </c>
      <c r="C70" s="85" t="str">
        <f t="array" ref="C70:C71">+'BIENES Y SERVICIOS'!B14:B15</f>
        <v>Reputacional, Económico</v>
      </c>
      <c r="D70" s="100" t="str">
        <f t="array" ref="D70:D71">+'BIENES Y SERVICIOS'!C14:C15</f>
        <v xml:space="preserve">Publicación de convocatorias con plazos cuestionables, requisitos modificados, estudios de mercado deficientes o manipulados.	</v>
      </c>
      <c r="E70" s="85" t="str">
        <f t="array" ref="E70:E71">+'BIENES Y SERVICIOS'!D14:D15</f>
        <v xml:space="preserve">Falta de vigilancia efectiva sobre la elaboración de pliegos, ausencia de controles cruzados y baja exigencia en estudios previos.	</v>
      </c>
      <c r="F70" s="85" t="str">
        <f t="array" ref="F70:F71">+'BIENES Y SERVICIOS'!E14:E15</f>
        <v>Probabilidad de afectación reputacional y economicá debido a que se direccione  la adjudicación de un contrato a contratistas que no son los idóneos para la ejecución.</v>
      </c>
      <c r="G70" s="85" t="str">
        <f t="array" ref="G70:G71">+'BIENES Y SERVICIOS'!F14:F15</f>
        <v>Corrupción</v>
      </c>
      <c r="H70" s="85" t="str">
        <f t="array" ref="H70:H71">+'BIENES Y SERVICIOS'!G14:G15</f>
        <v>Ejecución y administración de procesos</v>
      </c>
      <c r="I70" s="85" t="str">
        <f t="array" ref="I70:I71">+'BIENES Y SERVICIOS'!H14:H15</f>
        <v>3 a 24 veces por año</v>
      </c>
      <c r="J70" s="86" t="str">
        <f t="array" ref="J70:J71">+'BIENES Y SERVICIOS'!I14:I15</f>
        <v>Baja</v>
      </c>
      <c r="K70" s="87">
        <f t="array" ref="K70:K71">+'BIENES Y SERVICIOS'!J14:J15</f>
        <v>0.4</v>
      </c>
      <c r="L70" s="86" t="str">
        <f t="array" ref="L70:L71">+'BIENES Y SERVICIOS'!K14:K15</f>
        <v>Catastrófico</v>
      </c>
      <c r="M70" s="87">
        <f t="array" ref="M70:M71">+'BIENES Y SERVICIOS'!L14:L15</f>
        <v>1</v>
      </c>
      <c r="N70" s="88" t="str">
        <f t="array" ref="N70:N71">+'BIENES Y SERVICIOS'!M14:M15</f>
        <v>Extremo</v>
      </c>
      <c r="O70" s="4" t="str">
        <f t="array" ref="O70:O71">+'BIENES Y SERVICIOS'!N14:N15</f>
        <v xml:space="preserve">Control No.1
</v>
      </c>
      <c r="P70" s="6" t="str">
        <f t="array" ref="P70:P71">+'BIENES Y SERVICIOS'!O14:O15</f>
        <v>Cumplimiento a publicidad contractual en el Secop II</v>
      </c>
      <c r="Q70" s="4" t="str">
        <f t="array" ref="Q70:Q71">+'BIENES Y SERVICIOS'!P14:P15</f>
        <v>Preventivo</v>
      </c>
      <c r="R70" s="4" t="str">
        <f t="array" ref="R70:R71">+'BIENES Y SERVICIOS'!Q14:Q15</f>
        <v>Manual</v>
      </c>
      <c r="S70" s="5">
        <f t="array" ref="S70:S71">+'BIENES Y SERVICIOS'!R14:R15</f>
        <v>0.4</v>
      </c>
      <c r="T70" s="4" t="str">
        <f t="array" ref="T70:T71">+'BIENES Y SERVICIOS'!S14:S15</f>
        <v>Documentado</v>
      </c>
      <c r="U70" s="4" t="str">
        <f t="array" ref="U70:U71">+'BIENES Y SERVICIOS'!T14:T15</f>
        <v>Continua</v>
      </c>
      <c r="V70" s="4" t="str">
        <f t="array" ref="V70:V71">+'BIENES Y SERVICIOS'!U14:U15</f>
        <v>Con registro</v>
      </c>
      <c r="W70" s="85" t="str">
        <f t="array" ref="W70:W71">+'BIENES Y SERVICIOS'!V14:V15</f>
        <v>Probabilidad de afectación reputacional y economicá debido a que se direccione  la adjudicación de un contrato a contratistas que no son los idóneos para la ejecución.</v>
      </c>
      <c r="X70" s="4" t="str">
        <f t="array" ref="X70:X71">+'BIENES Y SERVICIOS'!W14:W15</f>
        <v>Probabilidad Inherente</v>
      </c>
      <c r="Y70" s="5">
        <f t="array" ref="Y70:Y71">+'BIENES Y SERVICIOS'!X14:X15</f>
        <v>0.4</v>
      </c>
      <c r="Z70" s="4" t="str">
        <f t="array" ref="Z70:Z71">+'BIENES Y SERVICIOS'!Y14:Y15</f>
        <v xml:space="preserve">Control No.1
</v>
      </c>
      <c r="AA70" s="5">
        <f t="array" ref="AA70:AA71">+'BIENES Y SERVICIOS'!Z14:Z15</f>
        <v>0.4</v>
      </c>
      <c r="AB70" s="5">
        <f t="array" ref="AB70:AB71">+'BIENES Y SERVICIOS'!AA14:AA15</f>
        <v>0.16000000000000003</v>
      </c>
      <c r="AC70" s="89">
        <f t="array" ref="AC70:AC71">+'BIENES Y SERVICIOS'!AB14:AB15</f>
        <v>0.24</v>
      </c>
      <c r="AD70" s="90">
        <f t="array" ref="AD70:AD71">+'BIENES Y SERVICIOS'!AC14:AC15</f>
        <v>1</v>
      </c>
      <c r="AE70" s="87">
        <f t="array" ref="AE70:AE71">+'BIENES Y SERVICIOS'!AD14:AD15</f>
        <v>0.24</v>
      </c>
      <c r="AF70" s="87">
        <f t="array" ref="AF70:AF71">+'BIENES Y SERVICIOS'!AE14:AE15</f>
        <v>1</v>
      </c>
      <c r="AG70" s="88" t="str">
        <f t="array" ref="AG70:AG71">+'BIENES Y SERVICIOS'!AF14:AF15</f>
        <v>Extremo</v>
      </c>
      <c r="AH70" s="91" t="str">
        <f t="array" ref="AH70:AH71">+'BIENES Y SERVICIOS'!AG14:AG15</f>
        <v>Eliminar o reducir el riesgo</v>
      </c>
      <c r="AI70" s="86" t="str">
        <f t="array" ref="AI70:AI71">+'BIENES Y SERVICIOS'!AH14:AH15</f>
        <v>Establecimiento de las listas de chequeo para el cumplimiento de requisitos mínimos de contratación.</v>
      </c>
      <c r="AJ70" s="86" t="str">
        <f t="array" ref="AJ70:AJ71">+'BIENES Y SERVICIOS'!AI14:AI15</f>
        <v>Líder proceso contratación</v>
      </c>
      <c r="AK70" s="92">
        <f t="array" ref="AK70:AK71">+'BIENES Y SERVICIOS'!AJ14:AJ15</f>
        <v>46082</v>
      </c>
      <c r="AL70" s="135">
        <v>46113</v>
      </c>
      <c r="AM70" s="129" t="str">
        <f t="array" ref="AM70:AM71">+'BIENES Y SERVICIOS'!AL14:AL15</f>
        <v>Cada cuatro meses</v>
      </c>
      <c r="AN70" s="129">
        <f t="array" ref="AN70:AN71">+'BIENES Y SERVICIOS'!AM14:AM15</f>
        <v>0</v>
      </c>
    </row>
    <row r="71" spans="1:40" ht="15.75" customHeight="1" x14ac:dyDescent="0.25">
      <c r="A71" s="139"/>
      <c r="B71" s="83">
        <v>0</v>
      </c>
      <c r="C71" s="85">
        <v>0</v>
      </c>
      <c r="D71" s="100">
        <v>0</v>
      </c>
      <c r="E71" s="85">
        <v>0</v>
      </c>
      <c r="F71" s="85">
        <v>0</v>
      </c>
      <c r="G71" s="85">
        <v>0</v>
      </c>
      <c r="H71" s="85">
        <v>0</v>
      </c>
      <c r="I71" s="85">
        <v>0</v>
      </c>
      <c r="J71" s="86">
        <v>0</v>
      </c>
      <c r="K71" s="87">
        <v>0</v>
      </c>
      <c r="L71" s="86">
        <v>0</v>
      </c>
      <c r="M71" s="87">
        <v>0</v>
      </c>
      <c r="N71" s="88">
        <v>0</v>
      </c>
      <c r="O71" s="4" t="str">
        <v xml:space="preserve">Control No.2
</v>
      </c>
      <c r="P71" s="6" t="str">
        <v>Manual de contratación vigente, actualización constante en normatividad contractual</v>
      </c>
      <c r="Q71" s="4" t="str">
        <v>Preventivo</v>
      </c>
      <c r="R71" s="4" t="str">
        <v>Manual</v>
      </c>
      <c r="S71" s="5">
        <v>0.4</v>
      </c>
      <c r="T71" s="4" t="str">
        <v>Documentado</v>
      </c>
      <c r="U71" s="4" t="str">
        <v>Continua</v>
      </c>
      <c r="V71" s="4" t="str">
        <v>Con registro</v>
      </c>
      <c r="W71" s="85">
        <v>0</v>
      </c>
      <c r="X71" s="4" t="str">
        <v>Impacto Inherente</v>
      </c>
      <c r="Y71" s="5">
        <v>1</v>
      </c>
      <c r="Z71" s="4" t="str">
        <v xml:space="preserve">Control No.2
</v>
      </c>
      <c r="AA71" s="5">
        <v>0.4</v>
      </c>
      <c r="AB71" s="5">
        <v>0.4</v>
      </c>
      <c r="AC71" s="89">
        <v>0</v>
      </c>
      <c r="AD71" s="90">
        <v>0</v>
      </c>
      <c r="AE71" s="87">
        <v>0</v>
      </c>
      <c r="AF71" s="87">
        <v>0</v>
      </c>
      <c r="AG71" s="88">
        <v>0</v>
      </c>
      <c r="AH71" s="91">
        <v>0</v>
      </c>
      <c r="AI71" s="86">
        <v>0</v>
      </c>
      <c r="AJ71" s="86">
        <v>0</v>
      </c>
      <c r="AK71" s="92">
        <v>0</v>
      </c>
      <c r="AL71" s="131"/>
      <c r="AM71" s="129">
        <v>0</v>
      </c>
      <c r="AN71" s="129">
        <v>0</v>
      </c>
    </row>
    <row r="72" spans="1:40" ht="15.75" customHeight="1" x14ac:dyDescent="0.25">
      <c r="A72" s="139"/>
      <c r="B72" s="83">
        <f t="array" ref="B72:B73">+'BIENES Y SERVICIOS'!A16:A17</f>
        <v>4</v>
      </c>
      <c r="C72" s="85" t="str">
        <f t="array" ref="C72:C73">+'BIENES Y SERVICIOS'!B16:B17</f>
        <v>Reputacional, Económico</v>
      </c>
      <c r="D72" s="100" t="str">
        <f t="array" ref="D72:D73">+'BIENES Y SERVICIOS'!C16:C17</f>
        <v xml:space="preserve">Controles insuficientes en los procesos de adquisición de bienes y servicios, ausencia de verificación de precios y cantidades.	</v>
      </c>
      <c r="E72" s="85" t="str">
        <f t="array" ref="E72:E73">+'BIENES Y SERVICIOS'!D16:D17</f>
        <v xml:space="preserve">Debilidad en los mecanismos de control interno y falta de trazabilidad en el proceso de contratación pública.	</v>
      </c>
      <c r="F72" s="85" t="str">
        <f t="array" ref="F72:F73">+'BIENES Y SERVICIOS'!E16:E17</f>
        <v>Probabilidad de afectación reputacional y económica debido al aumento de los valores del presupuesto del contrato, superiores a los valores del mercado, sin justificación técnica</v>
      </c>
      <c r="G72" s="85" t="str">
        <f t="array" ref="G72:G73">+'BIENES Y SERVICIOS'!F16:F17</f>
        <v>Fiscal</v>
      </c>
      <c r="H72" s="85" t="str">
        <f t="array" ref="H72:H73">+'BIENES Y SERVICIOS'!G16:G17</f>
        <v>Ejecución y administración de procesos</v>
      </c>
      <c r="I72" s="85" t="str">
        <f t="array" ref="I72:I73">+'BIENES Y SERVICIOS'!H16:H17</f>
        <v>3 a 24 veces por año</v>
      </c>
      <c r="J72" s="86" t="str">
        <f t="array" ref="J72:J73">+'BIENES Y SERVICIOS'!I16:I17</f>
        <v>Baja</v>
      </c>
      <c r="K72" s="87">
        <f t="array" ref="K72:K73">+'BIENES Y SERVICIOS'!J16:J17</f>
        <v>0.4</v>
      </c>
      <c r="L72" s="86" t="str">
        <f t="array" ref="L72:L73">+'BIENES Y SERVICIOS'!K16:K17</f>
        <v>Catastrófico</v>
      </c>
      <c r="M72" s="87">
        <f t="array" ref="M72:M73">+'BIENES Y SERVICIOS'!L16:L17</f>
        <v>1</v>
      </c>
      <c r="N72" s="88" t="str">
        <f t="array" ref="N72:N73">+'BIENES Y SERVICIOS'!M16:M17</f>
        <v>Extremo</v>
      </c>
      <c r="O72" s="4" t="str">
        <f t="array" ref="O72:O73">+'BIENES Y SERVICIOS'!N16:N17</f>
        <v xml:space="preserve">Control No.1
</v>
      </c>
      <c r="P72" s="6" t="str">
        <f t="array" ref="P72:P73">+'BIENES Y SERVICIOS'!O16:O17</f>
        <v>Cumplimiento a publicidad contractual en el Secop II</v>
      </c>
      <c r="Q72" s="4" t="str">
        <f t="array" ref="Q72:Q73">+'BIENES Y SERVICIOS'!P16:P17</f>
        <v>Preventivo</v>
      </c>
      <c r="R72" s="4" t="str">
        <f t="array" ref="R72:R73">+'BIENES Y SERVICIOS'!Q16:Q17</f>
        <v>Manual</v>
      </c>
      <c r="S72" s="5">
        <f t="array" ref="S72:S73">+'BIENES Y SERVICIOS'!R16:R17</f>
        <v>0.4</v>
      </c>
      <c r="T72" s="4" t="str">
        <f t="array" ref="T72:T73">+'BIENES Y SERVICIOS'!S16:S17</f>
        <v>Documentado</v>
      </c>
      <c r="U72" s="4" t="str">
        <f t="array" ref="U72:U73">+'BIENES Y SERVICIOS'!T16:T17</f>
        <v>Continua</v>
      </c>
      <c r="V72" s="4" t="str">
        <f t="array" ref="V72:V73">+'BIENES Y SERVICIOS'!U16:U17</f>
        <v>Con registro</v>
      </c>
      <c r="W72" s="85" t="str">
        <f t="array" ref="W72:W73">+'BIENES Y SERVICIOS'!V16:V17</f>
        <v>Probabilidad de afectación reputacional y económica debido al aumento de los valores del presupuesto del contrato, superiores a los valores del mercado, sin justificación técnica</v>
      </c>
      <c r="X72" s="4" t="str">
        <f t="array" ref="X72:X73">+'BIENES Y SERVICIOS'!W16:W17</f>
        <v>Probabilidad Inherente</v>
      </c>
      <c r="Y72" s="5">
        <f t="array" ref="Y72:Y73">+'BIENES Y SERVICIOS'!X16:X17</f>
        <v>0.4</v>
      </c>
      <c r="Z72" s="4" t="str">
        <f t="array" ref="Z72:Z73">+'BIENES Y SERVICIOS'!Y16:Y17</f>
        <v xml:space="preserve">Control No.1
</v>
      </c>
      <c r="AA72" s="5">
        <f t="array" ref="AA72:AA73">+'BIENES Y SERVICIOS'!Z16:Z17</f>
        <v>0.4</v>
      </c>
      <c r="AB72" s="5">
        <f t="array" ref="AB72:AB73">+'BIENES Y SERVICIOS'!AA16:AA17</f>
        <v>0.16000000000000003</v>
      </c>
      <c r="AC72" s="89">
        <f t="array" ref="AC72:AC73">+'BIENES Y SERVICIOS'!AB16:AB17</f>
        <v>0.24</v>
      </c>
      <c r="AD72" s="90">
        <f t="array" ref="AD72:AD73">+'BIENES Y SERVICIOS'!AC16:AC17</f>
        <v>1</v>
      </c>
      <c r="AE72" s="87">
        <f t="array" ref="AE72:AE73">+'BIENES Y SERVICIOS'!AD16:AD17</f>
        <v>0.24</v>
      </c>
      <c r="AF72" s="87">
        <f t="array" ref="AF72:AF73">+'BIENES Y SERVICIOS'!AE16:AE17</f>
        <v>1</v>
      </c>
      <c r="AG72" s="88" t="str">
        <f t="array" ref="AG72:AG73">+'BIENES Y SERVICIOS'!AF16:AF17</f>
        <v>Extremo</v>
      </c>
      <c r="AH72" s="91" t="str">
        <f t="array" ref="AH72:AH73">+'BIENES Y SERVICIOS'!AG16:AG17</f>
        <v>Eliminar o reducir el riesgo</v>
      </c>
      <c r="AI72" s="86" t="str">
        <f t="array" ref="AI72:AI73">+'BIENES Y SERVICIOS'!AH16:AH17</f>
        <v>Establecimiento de las listas de chequeo para el cumplimiento de requisitos mínimos de contratación.</v>
      </c>
      <c r="AJ72" s="86" t="str">
        <f t="array" ref="AJ72:AJ73">+'BIENES Y SERVICIOS'!AI16:AI17</f>
        <v>Líder proceso contratación</v>
      </c>
      <c r="AK72" s="92">
        <f t="array" ref="AK72:AK73">+'BIENES Y SERVICIOS'!AJ16:AJ17</f>
        <v>46082</v>
      </c>
      <c r="AL72" s="135">
        <v>46113</v>
      </c>
      <c r="AM72" s="129" t="str">
        <f t="array" ref="AM72:AM73">+'BIENES Y SERVICIOS'!AL16:AL17</f>
        <v>Cada cuatro meses</v>
      </c>
      <c r="AN72" s="129">
        <f t="array" ref="AN72:AN73">+'BIENES Y SERVICIOS'!AM16:AM17</f>
        <v>0</v>
      </c>
    </row>
    <row r="73" spans="1:40" ht="15.75" customHeight="1" thickBot="1" x14ac:dyDescent="0.3">
      <c r="A73" s="139"/>
      <c r="B73" s="83">
        <v>0</v>
      </c>
      <c r="C73" s="85">
        <v>0</v>
      </c>
      <c r="D73" s="100">
        <v>0</v>
      </c>
      <c r="E73" s="85">
        <v>0</v>
      </c>
      <c r="F73" s="85">
        <v>0</v>
      </c>
      <c r="G73" s="85">
        <v>0</v>
      </c>
      <c r="H73" s="85">
        <v>0</v>
      </c>
      <c r="I73" s="85">
        <v>0</v>
      </c>
      <c r="J73" s="86">
        <v>0</v>
      </c>
      <c r="K73" s="87">
        <v>0</v>
      </c>
      <c r="L73" s="86">
        <v>0</v>
      </c>
      <c r="M73" s="87">
        <v>0</v>
      </c>
      <c r="N73" s="88">
        <v>0</v>
      </c>
      <c r="O73" s="18" t="str">
        <v xml:space="preserve">Control No.2
</v>
      </c>
      <c r="P73" s="19" t="str">
        <v>Manual de contratación vigente, actualización constante en normatividad contractual</v>
      </c>
      <c r="Q73" s="18" t="str">
        <v>Preventivo</v>
      </c>
      <c r="R73" s="18" t="str">
        <v>Manual</v>
      </c>
      <c r="S73" s="20">
        <v>0.4</v>
      </c>
      <c r="T73" s="18" t="str">
        <v>Documentado</v>
      </c>
      <c r="U73" s="18" t="str">
        <v>Continua</v>
      </c>
      <c r="V73" s="18" t="str">
        <v>Con registro</v>
      </c>
      <c r="W73" s="85">
        <v>0</v>
      </c>
      <c r="X73" s="18" t="str">
        <v>Impacto Inherente</v>
      </c>
      <c r="Y73" s="20">
        <v>1</v>
      </c>
      <c r="Z73" s="18" t="str">
        <v xml:space="preserve">Control No.2
</v>
      </c>
      <c r="AA73" s="20">
        <v>0.4</v>
      </c>
      <c r="AB73" s="20">
        <v>0.4</v>
      </c>
      <c r="AC73" s="89">
        <v>0</v>
      </c>
      <c r="AD73" s="90">
        <v>0</v>
      </c>
      <c r="AE73" s="87">
        <v>0</v>
      </c>
      <c r="AF73" s="87">
        <v>0</v>
      </c>
      <c r="AG73" s="88">
        <v>0</v>
      </c>
      <c r="AH73" s="91">
        <v>0</v>
      </c>
      <c r="AI73" s="86">
        <v>0</v>
      </c>
      <c r="AJ73" s="86">
        <v>0</v>
      </c>
      <c r="AK73" s="92">
        <v>0</v>
      </c>
      <c r="AL73" s="131"/>
      <c r="AM73" s="129">
        <v>0</v>
      </c>
      <c r="AN73" s="129">
        <v>0</v>
      </c>
    </row>
    <row r="74" spans="1:40" ht="15.75" customHeight="1" thickTop="1" x14ac:dyDescent="0.25">
      <c r="A74" s="21"/>
    </row>
    <row r="75" spans="1:40" ht="15.75" customHeight="1" x14ac:dyDescent="0.25"/>
    <row r="76" spans="1:40" ht="15.75" customHeight="1" x14ac:dyDescent="0.25"/>
    <row r="77" spans="1:40" ht="15.75" customHeight="1" x14ac:dyDescent="0.25"/>
    <row r="78" spans="1:40" ht="15.75" customHeight="1" x14ac:dyDescent="0.25"/>
    <row r="79" spans="1:40" ht="15.75" customHeight="1" x14ac:dyDescent="0.25"/>
    <row r="80" spans="1:4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sheetData>
  <mergeCells count="915">
    <mergeCell ref="AN72:AN73"/>
    <mergeCell ref="AN70:AN71"/>
    <mergeCell ref="B72:B73"/>
    <mergeCell ref="C72:C73"/>
    <mergeCell ref="D72:D73"/>
    <mergeCell ref="E72:E73"/>
    <mergeCell ref="F72:F73"/>
    <mergeCell ref="G72:G73"/>
    <mergeCell ref="H72:H73"/>
    <mergeCell ref="I72:I73"/>
    <mergeCell ref="J72:J73"/>
    <mergeCell ref="K72:K73"/>
    <mergeCell ref="L72:L73"/>
    <mergeCell ref="M72:M73"/>
    <mergeCell ref="N72:N73"/>
    <mergeCell ref="W72:W73"/>
    <mergeCell ref="AC72:AC73"/>
    <mergeCell ref="AD72:AD73"/>
    <mergeCell ref="AE72:AE73"/>
    <mergeCell ref="AF72:AF73"/>
    <mergeCell ref="AG72:AG73"/>
    <mergeCell ref="AH72:AH73"/>
    <mergeCell ref="AJ68:AJ69"/>
    <mergeCell ref="AK68:AK69"/>
    <mergeCell ref="AL68:AL69"/>
    <mergeCell ref="AM68:AM69"/>
    <mergeCell ref="AI72:AI73"/>
    <mergeCell ref="AJ72:AJ73"/>
    <mergeCell ref="AK72:AK73"/>
    <mergeCell ref="AE70:AE71"/>
    <mergeCell ref="AF70:AF71"/>
    <mergeCell ref="AG70:AG71"/>
    <mergeCell ref="AH70:AH71"/>
    <mergeCell ref="AI70:AI71"/>
    <mergeCell ref="AJ70:AJ71"/>
    <mergeCell ref="AK70:AK71"/>
    <mergeCell ref="AL72:AL73"/>
    <mergeCell ref="AM72:AM73"/>
    <mergeCell ref="AE68:AE69"/>
    <mergeCell ref="AF68:AF69"/>
    <mergeCell ref="AN68:AN69"/>
    <mergeCell ref="B70:B71"/>
    <mergeCell ref="C70:C71"/>
    <mergeCell ref="D70:D71"/>
    <mergeCell ref="E70:E71"/>
    <mergeCell ref="F70:F71"/>
    <mergeCell ref="G70:G71"/>
    <mergeCell ref="H70:H71"/>
    <mergeCell ref="I70:I71"/>
    <mergeCell ref="J70:J71"/>
    <mergeCell ref="K70:K71"/>
    <mergeCell ref="L70:L71"/>
    <mergeCell ref="M70:M71"/>
    <mergeCell ref="N70:N71"/>
    <mergeCell ref="W70:W71"/>
    <mergeCell ref="AC70:AC71"/>
    <mergeCell ref="AD70:AD71"/>
    <mergeCell ref="AL70:AL71"/>
    <mergeCell ref="AM70:AM71"/>
    <mergeCell ref="AG68:AG69"/>
    <mergeCell ref="AH68:AH69"/>
    <mergeCell ref="AI68:AI69"/>
    <mergeCell ref="AG66:AG67"/>
    <mergeCell ref="AH66:AH67"/>
    <mergeCell ref="AI66:AI67"/>
    <mergeCell ref="AJ66:AJ67"/>
    <mergeCell ref="AK66:AK67"/>
    <mergeCell ref="AL66:AL67"/>
    <mergeCell ref="AM66:AM67"/>
    <mergeCell ref="AN66:AN67"/>
    <mergeCell ref="B68:B69"/>
    <mergeCell ref="C68:C69"/>
    <mergeCell ref="D68:D69"/>
    <mergeCell ref="E68:E69"/>
    <mergeCell ref="F68:F69"/>
    <mergeCell ref="G68:G69"/>
    <mergeCell ref="H68:H69"/>
    <mergeCell ref="I68:I69"/>
    <mergeCell ref="J68:J69"/>
    <mergeCell ref="K68:K69"/>
    <mergeCell ref="L68:L69"/>
    <mergeCell ref="M68:M69"/>
    <mergeCell ref="N68:N69"/>
    <mergeCell ref="W68:W69"/>
    <mergeCell ref="AC68:AC69"/>
    <mergeCell ref="AD68:AD69"/>
    <mergeCell ref="AJ64:AJ65"/>
    <mergeCell ref="AK64:AK65"/>
    <mergeCell ref="AL64:AL65"/>
    <mergeCell ref="AM64:AM65"/>
    <mergeCell ref="AN64:AN65"/>
    <mergeCell ref="A66:A73"/>
    <mergeCell ref="B66:B67"/>
    <mergeCell ref="C66:C67"/>
    <mergeCell ref="D66:D67"/>
    <mergeCell ref="E66:E67"/>
    <mergeCell ref="F66:F67"/>
    <mergeCell ref="G66:G67"/>
    <mergeCell ref="H66:H67"/>
    <mergeCell ref="I66:I67"/>
    <mergeCell ref="J66:J67"/>
    <mergeCell ref="K66:K67"/>
    <mergeCell ref="L66:L67"/>
    <mergeCell ref="M66:M67"/>
    <mergeCell ref="N66:N67"/>
    <mergeCell ref="W66:W67"/>
    <mergeCell ref="AC66:AC67"/>
    <mergeCell ref="AD66:AD67"/>
    <mergeCell ref="AE66:AE67"/>
    <mergeCell ref="AF66:AF67"/>
    <mergeCell ref="AL62:AL63"/>
    <mergeCell ref="AM62:AM63"/>
    <mergeCell ref="AN62:AN63"/>
    <mergeCell ref="B64:B65"/>
    <mergeCell ref="C64:C65"/>
    <mergeCell ref="D64:D65"/>
    <mergeCell ref="E64:E65"/>
    <mergeCell ref="F64:F65"/>
    <mergeCell ref="G64:G65"/>
    <mergeCell ref="H64:H65"/>
    <mergeCell ref="I64:I65"/>
    <mergeCell ref="J64:J65"/>
    <mergeCell ref="K64:K65"/>
    <mergeCell ref="L64:L65"/>
    <mergeCell ref="M64:M65"/>
    <mergeCell ref="N64:N65"/>
    <mergeCell ref="W64:W65"/>
    <mergeCell ref="AC64:AC65"/>
    <mergeCell ref="AD64:AD65"/>
    <mergeCell ref="AE64:AE65"/>
    <mergeCell ref="AF64:AF65"/>
    <mergeCell ref="AG64:AG65"/>
    <mergeCell ref="AH64:AH65"/>
    <mergeCell ref="AI64:AI65"/>
    <mergeCell ref="AN60:AN61"/>
    <mergeCell ref="B62:B63"/>
    <mergeCell ref="C62:C63"/>
    <mergeCell ref="D62:D63"/>
    <mergeCell ref="E62:E63"/>
    <mergeCell ref="F62:F63"/>
    <mergeCell ref="G62:G63"/>
    <mergeCell ref="H62:H63"/>
    <mergeCell ref="I62:I63"/>
    <mergeCell ref="J62:J63"/>
    <mergeCell ref="K62:K63"/>
    <mergeCell ref="L62:L63"/>
    <mergeCell ref="M62:M63"/>
    <mergeCell ref="N62:N63"/>
    <mergeCell ref="W62:W63"/>
    <mergeCell ref="AC62:AC63"/>
    <mergeCell ref="AD62:AD63"/>
    <mergeCell ref="AE62:AE63"/>
    <mergeCell ref="AF62:AF63"/>
    <mergeCell ref="AG62:AG63"/>
    <mergeCell ref="AH62:AH63"/>
    <mergeCell ref="AI62:AI63"/>
    <mergeCell ref="AJ62:AJ63"/>
    <mergeCell ref="AK62:AK63"/>
    <mergeCell ref="AE60:AE61"/>
    <mergeCell ref="AF60:AF61"/>
    <mergeCell ref="AG60:AG61"/>
    <mergeCell ref="AH60:AH61"/>
    <mergeCell ref="AI60:AI61"/>
    <mergeCell ref="AJ60:AJ61"/>
    <mergeCell ref="AK60:AK61"/>
    <mergeCell ref="AL60:AL61"/>
    <mergeCell ref="AM60:AM61"/>
    <mergeCell ref="AG58:AG59"/>
    <mergeCell ref="AH58:AH59"/>
    <mergeCell ref="AI58:AI59"/>
    <mergeCell ref="AJ58:AJ59"/>
    <mergeCell ref="AK58:AK59"/>
    <mergeCell ref="AL58:AL59"/>
    <mergeCell ref="AM58:AM59"/>
    <mergeCell ref="AN58:AN59"/>
    <mergeCell ref="B60:B61"/>
    <mergeCell ref="C60:C61"/>
    <mergeCell ref="D60:D61"/>
    <mergeCell ref="E60:E61"/>
    <mergeCell ref="F60:F61"/>
    <mergeCell ref="G60:G61"/>
    <mergeCell ref="H60:H61"/>
    <mergeCell ref="I60:I61"/>
    <mergeCell ref="J60:J61"/>
    <mergeCell ref="K60:K61"/>
    <mergeCell ref="L60:L61"/>
    <mergeCell ref="M60:M61"/>
    <mergeCell ref="N60:N61"/>
    <mergeCell ref="W60:W61"/>
    <mergeCell ref="AC60:AC61"/>
    <mergeCell ref="AD60:AD61"/>
    <mergeCell ref="AJ56:AJ57"/>
    <mergeCell ref="AK56:AK57"/>
    <mergeCell ref="AL56:AL57"/>
    <mergeCell ref="AM56:AM57"/>
    <mergeCell ref="AN56:AN57"/>
    <mergeCell ref="A58:A65"/>
    <mergeCell ref="B58:B59"/>
    <mergeCell ref="C58:C59"/>
    <mergeCell ref="D58:D59"/>
    <mergeCell ref="E58:E59"/>
    <mergeCell ref="F58:F59"/>
    <mergeCell ref="G58:G59"/>
    <mergeCell ref="H58:H59"/>
    <mergeCell ref="I58:I59"/>
    <mergeCell ref="J58:J59"/>
    <mergeCell ref="K58:K59"/>
    <mergeCell ref="L58:L59"/>
    <mergeCell ref="M58:M59"/>
    <mergeCell ref="N58:N59"/>
    <mergeCell ref="W58:W59"/>
    <mergeCell ref="AC58:AC59"/>
    <mergeCell ref="AD58:AD59"/>
    <mergeCell ref="AE58:AE59"/>
    <mergeCell ref="AF58:AF59"/>
    <mergeCell ref="AL54:AL55"/>
    <mergeCell ref="AM54:AM55"/>
    <mergeCell ref="AN54:AN55"/>
    <mergeCell ref="B56:B57"/>
    <mergeCell ref="C56:C57"/>
    <mergeCell ref="D56:D57"/>
    <mergeCell ref="E56:E57"/>
    <mergeCell ref="F56:F57"/>
    <mergeCell ref="G56:G57"/>
    <mergeCell ref="H56:H57"/>
    <mergeCell ref="I56:I57"/>
    <mergeCell ref="J56:J57"/>
    <mergeCell ref="K56:K57"/>
    <mergeCell ref="L56:L57"/>
    <mergeCell ref="M56:M57"/>
    <mergeCell ref="N56:N57"/>
    <mergeCell ref="W56:W57"/>
    <mergeCell ref="AC56:AC57"/>
    <mergeCell ref="AD56:AD57"/>
    <mergeCell ref="AE56:AE57"/>
    <mergeCell ref="AF56:AF57"/>
    <mergeCell ref="AG56:AG57"/>
    <mergeCell ref="AH56:AH57"/>
    <mergeCell ref="AI56:AI57"/>
    <mergeCell ref="AN52:AN53"/>
    <mergeCell ref="B54:B55"/>
    <mergeCell ref="C54:C55"/>
    <mergeCell ref="D54:D55"/>
    <mergeCell ref="E54:E55"/>
    <mergeCell ref="F54:F55"/>
    <mergeCell ref="G54:G55"/>
    <mergeCell ref="H54:H55"/>
    <mergeCell ref="I54:I55"/>
    <mergeCell ref="J54:J55"/>
    <mergeCell ref="K54:K55"/>
    <mergeCell ref="L54:L55"/>
    <mergeCell ref="M54:M55"/>
    <mergeCell ref="N54:N55"/>
    <mergeCell ref="W54:W55"/>
    <mergeCell ref="AC54:AC55"/>
    <mergeCell ref="AD54:AD55"/>
    <mergeCell ref="AE54:AE55"/>
    <mergeCell ref="AF54:AF55"/>
    <mergeCell ref="AG54:AG55"/>
    <mergeCell ref="AH54:AH55"/>
    <mergeCell ref="AI54:AI55"/>
    <mergeCell ref="AJ54:AJ55"/>
    <mergeCell ref="AK54:AK55"/>
    <mergeCell ref="AE52:AE53"/>
    <mergeCell ref="AF52:AF53"/>
    <mergeCell ref="AG52:AG53"/>
    <mergeCell ref="AH52:AH53"/>
    <mergeCell ref="AI52:AI53"/>
    <mergeCell ref="AJ52:AJ53"/>
    <mergeCell ref="AK52:AK53"/>
    <mergeCell ref="AL52:AL53"/>
    <mergeCell ref="AM52:AM53"/>
    <mergeCell ref="AG50:AG51"/>
    <mergeCell ref="AH50:AH51"/>
    <mergeCell ref="AI50:AI51"/>
    <mergeCell ref="AJ50:AJ51"/>
    <mergeCell ref="AK50:AK51"/>
    <mergeCell ref="AL50:AL51"/>
    <mergeCell ref="AM50:AM51"/>
    <mergeCell ref="AN50:AN51"/>
    <mergeCell ref="B52:B53"/>
    <mergeCell ref="C52:C53"/>
    <mergeCell ref="D52:D53"/>
    <mergeCell ref="E52:E53"/>
    <mergeCell ref="F52:F53"/>
    <mergeCell ref="G52:G53"/>
    <mergeCell ref="H52:H53"/>
    <mergeCell ref="I52:I53"/>
    <mergeCell ref="J52:J53"/>
    <mergeCell ref="K52:K53"/>
    <mergeCell ref="L52:L53"/>
    <mergeCell ref="M52:M53"/>
    <mergeCell ref="N52:N53"/>
    <mergeCell ref="W52:W53"/>
    <mergeCell ref="AC52:AC53"/>
    <mergeCell ref="AD52:AD53"/>
    <mergeCell ref="AJ48:AJ49"/>
    <mergeCell ref="AK48:AK49"/>
    <mergeCell ref="AL48:AL49"/>
    <mergeCell ref="AM48:AM49"/>
    <mergeCell ref="AN48:AN49"/>
    <mergeCell ref="A50:A57"/>
    <mergeCell ref="B50:B51"/>
    <mergeCell ref="C50:C51"/>
    <mergeCell ref="D50:D51"/>
    <mergeCell ref="E50:E51"/>
    <mergeCell ref="F50:F51"/>
    <mergeCell ref="G50:G51"/>
    <mergeCell ref="H50:H51"/>
    <mergeCell ref="I50:I51"/>
    <mergeCell ref="J50:J51"/>
    <mergeCell ref="K50:K51"/>
    <mergeCell ref="L50:L51"/>
    <mergeCell ref="M50:M51"/>
    <mergeCell ref="N50:N51"/>
    <mergeCell ref="W50:W51"/>
    <mergeCell ref="AC50:AC51"/>
    <mergeCell ref="AD50:AD51"/>
    <mergeCell ref="AE50:AE51"/>
    <mergeCell ref="AF50:AF51"/>
    <mergeCell ref="AL46:AL47"/>
    <mergeCell ref="AM46:AM47"/>
    <mergeCell ref="AN46:AN47"/>
    <mergeCell ref="B48:B49"/>
    <mergeCell ref="C48:C49"/>
    <mergeCell ref="D48:D49"/>
    <mergeCell ref="E48:E49"/>
    <mergeCell ref="F48:F49"/>
    <mergeCell ref="G48:G49"/>
    <mergeCell ref="H48:H49"/>
    <mergeCell ref="I48:I49"/>
    <mergeCell ref="J48:J49"/>
    <mergeCell ref="K48:K49"/>
    <mergeCell ref="L48:L49"/>
    <mergeCell ref="M48:M49"/>
    <mergeCell ref="N48:N49"/>
    <mergeCell ref="W48:W49"/>
    <mergeCell ref="AC48:AC49"/>
    <mergeCell ref="AD48:AD49"/>
    <mergeCell ref="AE48:AE49"/>
    <mergeCell ref="AF48:AF49"/>
    <mergeCell ref="AG48:AG49"/>
    <mergeCell ref="AH48:AH49"/>
    <mergeCell ref="AI48:AI49"/>
    <mergeCell ref="AN44:AN45"/>
    <mergeCell ref="B46:B47"/>
    <mergeCell ref="C46:C47"/>
    <mergeCell ref="D46:D47"/>
    <mergeCell ref="E46:E47"/>
    <mergeCell ref="F46:F47"/>
    <mergeCell ref="G46:G47"/>
    <mergeCell ref="H46:H47"/>
    <mergeCell ref="I46:I47"/>
    <mergeCell ref="J46:J47"/>
    <mergeCell ref="K46:K47"/>
    <mergeCell ref="L46:L47"/>
    <mergeCell ref="M46:M47"/>
    <mergeCell ref="N46:N47"/>
    <mergeCell ref="W46:W47"/>
    <mergeCell ref="AC46:AC47"/>
    <mergeCell ref="AD46:AD47"/>
    <mergeCell ref="AE46:AE47"/>
    <mergeCell ref="AF46:AF47"/>
    <mergeCell ref="AG46:AG47"/>
    <mergeCell ref="AH46:AH47"/>
    <mergeCell ref="AI46:AI47"/>
    <mergeCell ref="AJ46:AJ47"/>
    <mergeCell ref="AK46:AK47"/>
    <mergeCell ref="AE44:AE45"/>
    <mergeCell ref="AF44:AF45"/>
    <mergeCell ref="AG44:AG45"/>
    <mergeCell ref="AH44:AH45"/>
    <mergeCell ref="AI44:AI45"/>
    <mergeCell ref="AJ44:AJ45"/>
    <mergeCell ref="AK44:AK45"/>
    <mergeCell ref="AL44:AL45"/>
    <mergeCell ref="AM44:AM45"/>
    <mergeCell ref="AH42:AH43"/>
    <mergeCell ref="AI42:AI43"/>
    <mergeCell ref="AJ42:AJ43"/>
    <mergeCell ref="AK42:AK43"/>
    <mergeCell ref="AL42:AL43"/>
    <mergeCell ref="AM42:AM43"/>
    <mergeCell ref="AN42:AN43"/>
    <mergeCell ref="A44:A49"/>
    <mergeCell ref="B44:B45"/>
    <mergeCell ref="C44:C45"/>
    <mergeCell ref="D44:D45"/>
    <mergeCell ref="E44:E45"/>
    <mergeCell ref="F44:F45"/>
    <mergeCell ref="G44:G45"/>
    <mergeCell ref="H44:H45"/>
    <mergeCell ref="I44:I45"/>
    <mergeCell ref="J44:J45"/>
    <mergeCell ref="K44:K45"/>
    <mergeCell ref="L44:L45"/>
    <mergeCell ref="M44:M45"/>
    <mergeCell ref="N44:N45"/>
    <mergeCell ref="W44:W45"/>
    <mergeCell ref="AC44:AC45"/>
    <mergeCell ref="AD44:AD45"/>
    <mergeCell ref="AJ40:AJ41"/>
    <mergeCell ref="AK40:AK41"/>
    <mergeCell ref="AL40:AL41"/>
    <mergeCell ref="AM40:AM41"/>
    <mergeCell ref="AN40:AN41"/>
    <mergeCell ref="B42:B43"/>
    <mergeCell ref="C42:C43"/>
    <mergeCell ref="D42:D43"/>
    <mergeCell ref="E42:E43"/>
    <mergeCell ref="F42:F43"/>
    <mergeCell ref="G42:G43"/>
    <mergeCell ref="H42:H43"/>
    <mergeCell ref="I42:I43"/>
    <mergeCell ref="J42:J43"/>
    <mergeCell ref="K42:K43"/>
    <mergeCell ref="L42:L43"/>
    <mergeCell ref="M42:M43"/>
    <mergeCell ref="N42:N43"/>
    <mergeCell ref="W42:W43"/>
    <mergeCell ref="AC42:AC43"/>
    <mergeCell ref="AD42:AD43"/>
    <mergeCell ref="AE42:AE43"/>
    <mergeCell ref="AF42:AF43"/>
    <mergeCell ref="AG42:AG43"/>
    <mergeCell ref="AL38:AL39"/>
    <mergeCell ref="AM38:AM39"/>
    <mergeCell ref="AN38:AN39"/>
    <mergeCell ref="B40:B41"/>
    <mergeCell ref="C40:C41"/>
    <mergeCell ref="D40:D41"/>
    <mergeCell ref="E40:E41"/>
    <mergeCell ref="F40:F41"/>
    <mergeCell ref="G40:G41"/>
    <mergeCell ref="H40:H41"/>
    <mergeCell ref="I40:I41"/>
    <mergeCell ref="J40:J41"/>
    <mergeCell ref="K40:K41"/>
    <mergeCell ref="L40:L41"/>
    <mergeCell ref="M40:M41"/>
    <mergeCell ref="N40:N41"/>
    <mergeCell ref="W40:W41"/>
    <mergeCell ref="AC40:AC41"/>
    <mergeCell ref="AD40:AD41"/>
    <mergeCell ref="AE40:AE41"/>
    <mergeCell ref="AF40:AF41"/>
    <mergeCell ref="AG40:AG41"/>
    <mergeCell ref="AH40:AH41"/>
    <mergeCell ref="AI40:AI41"/>
    <mergeCell ref="AN36:AN37"/>
    <mergeCell ref="B38:B39"/>
    <mergeCell ref="C38:C39"/>
    <mergeCell ref="D38:D39"/>
    <mergeCell ref="E38:E39"/>
    <mergeCell ref="F38:F39"/>
    <mergeCell ref="G38:G39"/>
    <mergeCell ref="H38:H39"/>
    <mergeCell ref="I38:I39"/>
    <mergeCell ref="J38:J39"/>
    <mergeCell ref="K38:K39"/>
    <mergeCell ref="L38:L39"/>
    <mergeCell ref="M38:M39"/>
    <mergeCell ref="N38:N39"/>
    <mergeCell ref="W38:W39"/>
    <mergeCell ref="AC38:AC39"/>
    <mergeCell ref="AD38:AD39"/>
    <mergeCell ref="AE38:AE39"/>
    <mergeCell ref="AF38:AF39"/>
    <mergeCell ref="AG38:AG39"/>
    <mergeCell ref="AH38:AH39"/>
    <mergeCell ref="AI38:AI39"/>
    <mergeCell ref="AJ38:AJ39"/>
    <mergeCell ref="AK38:AK39"/>
    <mergeCell ref="AE36:AE37"/>
    <mergeCell ref="AF36:AF37"/>
    <mergeCell ref="AG36:AG37"/>
    <mergeCell ref="AH36:AH37"/>
    <mergeCell ref="AI36:AI37"/>
    <mergeCell ref="AJ36:AJ37"/>
    <mergeCell ref="AK36:AK37"/>
    <mergeCell ref="AL36:AL37"/>
    <mergeCell ref="AM36:AM37"/>
    <mergeCell ref="AH34:AH35"/>
    <mergeCell ref="AI34:AI35"/>
    <mergeCell ref="AJ34:AJ35"/>
    <mergeCell ref="AK34:AK35"/>
    <mergeCell ref="AL34:AL35"/>
    <mergeCell ref="AM34:AM35"/>
    <mergeCell ref="AN34:AN35"/>
    <mergeCell ref="A36:A43"/>
    <mergeCell ref="B36:B37"/>
    <mergeCell ref="C36:C37"/>
    <mergeCell ref="D36:D37"/>
    <mergeCell ref="E36:E37"/>
    <mergeCell ref="F36:F37"/>
    <mergeCell ref="G36:G37"/>
    <mergeCell ref="H36:H37"/>
    <mergeCell ref="I36:I37"/>
    <mergeCell ref="J36:J37"/>
    <mergeCell ref="K36:K37"/>
    <mergeCell ref="L36:L37"/>
    <mergeCell ref="M36:M37"/>
    <mergeCell ref="N36:N37"/>
    <mergeCell ref="W36:W37"/>
    <mergeCell ref="AC36:AC37"/>
    <mergeCell ref="AD36:AD37"/>
    <mergeCell ref="AJ32:AJ33"/>
    <mergeCell ref="AK32:AK33"/>
    <mergeCell ref="AL32:AL33"/>
    <mergeCell ref="AM32:AM33"/>
    <mergeCell ref="AN32:AN33"/>
    <mergeCell ref="B34:B35"/>
    <mergeCell ref="C34:C35"/>
    <mergeCell ref="D34:D35"/>
    <mergeCell ref="E34:E35"/>
    <mergeCell ref="F34:F35"/>
    <mergeCell ref="G34:G35"/>
    <mergeCell ref="H34:H35"/>
    <mergeCell ref="I34:I35"/>
    <mergeCell ref="J34:J35"/>
    <mergeCell ref="K34:K35"/>
    <mergeCell ref="L34:L35"/>
    <mergeCell ref="M34:M35"/>
    <mergeCell ref="N34:N35"/>
    <mergeCell ref="W34:W35"/>
    <mergeCell ref="AC34:AC35"/>
    <mergeCell ref="AD34:AD35"/>
    <mergeCell ref="AE34:AE35"/>
    <mergeCell ref="AF34:AF35"/>
    <mergeCell ref="AG34:AG35"/>
    <mergeCell ref="AL30:AL31"/>
    <mergeCell ref="AM30:AM31"/>
    <mergeCell ref="AN30:AN31"/>
    <mergeCell ref="B32:B33"/>
    <mergeCell ref="C32:C33"/>
    <mergeCell ref="D32:D33"/>
    <mergeCell ref="E32:E33"/>
    <mergeCell ref="F32:F33"/>
    <mergeCell ref="G32:G33"/>
    <mergeCell ref="H32:H33"/>
    <mergeCell ref="I32:I33"/>
    <mergeCell ref="J32:J33"/>
    <mergeCell ref="K32:K33"/>
    <mergeCell ref="L32:L33"/>
    <mergeCell ref="M32:M33"/>
    <mergeCell ref="N32:N33"/>
    <mergeCell ref="W32:W33"/>
    <mergeCell ref="AC32:AC33"/>
    <mergeCell ref="AD32:AD33"/>
    <mergeCell ref="AE32:AE33"/>
    <mergeCell ref="AF32:AF33"/>
    <mergeCell ref="AG32:AG33"/>
    <mergeCell ref="AH32:AH33"/>
    <mergeCell ref="AI32:AI33"/>
    <mergeCell ref="AN28:AN29"/>
    <mergeCell ref="B30:B31"/>
    <mergeCell ref="C30:C31"/>
    <mergeCell ref="D30:D31"/>
    <mergeCell ref="E30:E31"/>
    <mergeCell ref="F30:F31"/>
    <mergeCell ref="G30:G31"/>
    <mergeCell ref="H30:H31"/>
    <mergeCell ref="I30:I31"/>
    <mergeCell ref="J30:J31"/>
    <mergeCell ref="K30:K31"/>
    <mergeCell ref="L30:L31"/>
    <mergeCell ref="M30:M31"/>
    <mergeCell ref="N30:N31"/>
    <mergeCell ref="W30:W31"/>
    <mergeCell ref="AC30:AC31"/>
    <mergeCell ref="AD30:AD31"/>
    <mergeCell ref="AE30:AE31"/>
    <mergeCell ref="AF30:AF31"/>
    <mergeCell ref="AG30:AG31"/>
    <mergeCell ref="AH30:AH31"/>
    <mergeCell ref="AI30:AI31"/>
    <mergeCell ref="AJ30:AJ31"/>
    <mergeCell ref="AK30:AK31"/>
    <mergeCell ref="AE28:AE29"/>
    <mergeCell ref="AF28:AF29"/>
    <mergeCell ref="AG28:AG29"/>
    <mergeCell ref="AH28:AH29"/>
    <mergeCell ref="AI28:AI29"/>
    <mergeCell ref="AJ28:AJ29"/>
    <mergeCell ref="AK28:AK29"/>
    <mergeCell ref="AL28:AL29"/>
    <mergeCell ref="AM28:AM29"/>
    <mergeCell ref="AG26:AG27"/>
    <mergeCell ref="AH26:AH27"/>
    <mergeCell ref="AI26:AI27"/>
    <mergeCell ref="AJ26:AJ27"/>
    <mergeCell ref="AK26:AK27"/>
    <mergeCell ref="AL26:AL27"/>
    <mergeCell ref="AM26:AM27"/>
    <mergeCell ref="AN26:AN27"/>
    <mergeCell ref="B28:B29"/>
    <mergeCell ref="C28:C29"/>
    <mergeCell ref="D28:D29"/>
    <mergeCell ref="E28:E29"/>
    <mergeCell ref="F28:F29"/>
    <mergeCell ref="G28:G29"/>
    <mergeCell ref="H28:H29"/>
    <mergeCell ref="I28:I29"/>
    <mergeCell ref="J28:J29"/>
    <mergeCell ref="K28:K29"/>
    <mergeCell ref="L28:L29"/>
    <mergeCell ref="M28:M29"/>
    <mergeCell ref="N28:N29"/>
    <mergeCell ref="W28:W29"/>
    <mergeCell ref="AC28:AC29"/>
    <mergeCell ref="AD28:AD29"/>
    <mergeCell ref="AJ24:AJ25"/>
    <mergeCell ref="AK24:AK25"/>
    <mergeCell ref="AL24:AL25"/>
    <mergeCell ref="AM24:AM25"/>
    <mergeCell ref="AN24:AN25"/>
    <mergeCell ref="A26:A35"/>
    <mergeCell ref="B26:B27"/>
    <mergeCell ref="C26:C27"/>
    <mergeCell ref="D26:D27"/>
    <mergeCell ref="E26:E27"/>
    <mergeCell ref="F26:F27"/>
    <mergeCell ref="G26:G27"/>
    <mergeCell ref="H26:H27"/>
    <mergeCell ref="I26:I27"/>
    <mergeCell ref="J26:J27"/>
    <mergeCell ref="K26:K27"/>
    <mergeCell ref="L26:L27"/>
    <mergeCell ref="M26:M27"/>
    <mergeCell ref="N26:N27"/>
    <mergeCell ref="W26:W27"/>
    <mergeCell ref="AC26:AC27"/>
    <mergeCell ref="AD26:AD27"/>
    <mergeCell ref="AE26:AE27"/>
    <mergeCell ref="AF26:AF27"/>
    <mergeCell ref="AL22:AL23"/>
    <mergeCell ref="AM22:AM23"/>
    <mergeCell ref="AN22:AN23"/>
    <mergeCell ref="B24:B25"/>
    <mergeCell ref="C24:C25"/>
    <mergeCell ref="D24:D25"/>
    <mergeCell ref="E24:E25"/>
    <mergeCell ref="F24:F25"/>
    <mergeCell ref="G24:G25"/>
    <mergeCell ref="H24:H25"/>
    <mergeCell ref="I24:I25"/>
    <mergeCell ref="J24:J25"/>
    <mergeCell ref="K24:K25"/>
    <mergeCell ref="L24:L25"/>
    <mergeCell ref="M24:M25"/>
    <mergeCell ref="N24:N25"/>
    <mergeCell ref="W24:W25"/>
    <mergeCell ref="AC24:AC25"/>
    <mergeCell ref="AD24:AD25"/>
    <mergeCell ref="AE24:AE25"/>
    <mergeCell ref="AF24:AF25"/>
    <mergeCell ref="AG24:AG25"/>
    <mergeCell ref="AH24:AH25"/>
    <mergeCell ref="AI24:AI25"/>
    <mergeCell ref="AN20:AN21"/>
    <mergeCell ref="B22:B23"/>
    <mergeCell ref="C22:C23"/>
    <mergeCell ref="D22:D23"/>
    <mergeCell ref="E22:E23"/>
    <mergeCell ref="F22:F23"/>
    <mergeCell ref="G22:G23"/>
    <mergeCell ref="H22:H23"/>
    <mergeCell ref="I22:I23"/>
    <mergeCell ref="J22:J23"/>
    <mergeCell ref="K22:K23"/>
    <mergeCell ref="L22:L23"/>
    <mergeCell ref="M22:M23"/>
    <mergeCell ref="N22:N23"/>
    <mergeCell ref="W22:W23"/>
    <mergeCell ref="AC22:AC23"/>
    <mergeCell ref="AD22:AD23"/>
    <mergeCell ref="AE22:AE23"/>
    <mergeCell ref="AF22:AF23"/>
    <mergeCell ref="AG22:AG23"/>
    <mergeCell ref="AH22:AH23"/>
    <mergeCell ref="AI22:AI23"/>
    <mergeCell ref="AJ22:AJ23"/>
    <mergeCell ref="AK22:AK23"/>
    <mergeCell ref="AE20:AE21"/>
    <mergeCell ref="AF20:AF21"/>
    <mergeCell ref="AG20:AG21"/>
    <mergeCell ref="AH20:AH21"/>
    <mergeCell ref="AI20:AI21"/>
    <mergeCell ref="AJ20:AJ21"/>
    <mergeCell ref="AK20:AK21"/>
    <mergeCell ref="AL20:AL21"/>
    <mergeCell ref="AM20:AM21"/>
    <mergeCell ref="AG18:AG19"/>
    <mergeCell ref="AH18:AH19"/>
    <mergeCell ref="AI18:AI19"/>
    <mergeCell ref="AJ18:AJ19"/>
    <mergeCell ref="AK18:AK19"/>
    <mergeCell ref="AL18:AL19"/>
    <mergeCell ref="AM18:AM19"/>
    <mergeCell ref="AN18:AN19"/>
    <mergeCell ref="B20:B21"/>
    <mergeCell ref="C20:C21"/>
    <mergeCell ref="D20:D21"/>
    <mergeCell ref="E20:E21"/>
    <mergeCell ref="F20:F21"/>
    <mergeCell ref="G20:G21"/>
    <mergeCell ref="H20:H21"/>
    <mergeCell ref="I20:I21"/>
    <mergeCell ref="J20:J21"/>
    <mergeCell ref="K20:K21"/>
    <mergeCell ref="L20:L21"/>
    <mergeCell ref="M20:M21"/>
    <mergeCell ref="N20:N21"/>
    <mergeCell ref="W20:W21"/>
    <mergeCell ref="AC20:AC21"/>
    <mergeCell ref="AD20:AD21"/>
    <mergeCell ref="AJ16:AJ17"/>
    <mergeCell ref="AK16:AK17"/>
    <mergeCell ref="AL16:AL17"/>
    <mergeCell ref="AM16:AM17"/>
    <mergeCell ref="AN16:AN17"/>
    <mergeCell ref="A18:A25"/>
    <mergeCell ref="B18:B19"/>
    <mergeCell ref="C18:C19"/>
    <mergeCell ref="D18:D19"/>
    <mergeCell ref="E18:E19"/>
    <mergeCell ref="F18:F19"/>
    <mergeCell ref="G18:G19"/>
    <mergeCell ref="H18:H19"/>
    <mergeCell ref="I18:I19"/>
    <mergeCell ref="J18:J19"/>
    <mergeCell ref="K18:K19"/>
    <mergeCell ref="L18:L19"/>
    <mergeCell ref="M18:M19"/>
    <mergeCell ref="N18:N19"/>
    <mergeCell ref="W18:W19"/>
    <mergeCell ref="AC18:AC19"/>
    <mergeCell ref="AD18:AD19"/>
    <mergeCell ref="AE18:AE19"/>
    <mergeCell ref="AF18:AF19"/>
    <mergeCell ref="AL14:AL15"/>
    <mergeCell ref="AM14:AM15"/>
    <mergeCell ref="AN14:AN15"/>
    <mergeCell ref="B16:B17"/>
    <mergeCell ref="C16:C17"/>
    <mergeCell ref="D16:D17"/>
    <mergeCell ref="E16:E17"/>
    <mergeCell ref="F16:F17"/>
    <mergeCell ref="G16:G17"/>
    <mergeCell ref="H16:H17"/>
    <mergeCell ref="I16:I17"/>
    <mergeCell ref="J16:J17"/>
    <mergeCell ref="K16:K17"/>
    <mergeCell ref="L16:L17"/>
    <mergeCell ref="M16:M17"/>
    <mergeCell ref="N16:N17"/>
    <mergeCell ref="W16:W17"/>
    <mergeCell ref="AC16:AC17"/>
    <mergeCell ref="AD16:AD17"/>
    <mergeCell ref="AE16:AE17"/>
    <mergeCell ref="AF16:AF17"/>
    <mergeCell ref="AG16:AG17"/>
    <mergeCell ref="AH16:AH17"/>
    <mergeCell ref="AI16:AI17"/>
    <mergeCell ref="AN12:AN13"/>
    <mergeCell ref="B14:B15"/>
    <mergeCell ref="C14:C15"/>
    <mergeCell ref="D14:D15"/>
    <mergeCell ref="E14:E15"/>
    <mergeCell ref="F14:F15"/>
    <mergeCell ref="G14:G15"/>
    <mergeCell ref="H14:H15"/>
    <mergeCell ref="I14:I15"/>
    <mergeCell ref="J14:J15"/>
    <mergeCell ref="K14:K15"/>
    <mergeCell ref="L14:L15"/>
    <mergeCell ref="M14:M15"/>
    <mergeCell ref="N14:N15"/>
    <mergeCell ref="W14:W15"/>
    <mergeCell ref="AC14:AC15"/>
    <mergeCell ref="AD14:AD15"/>
    <mergeCell ref="AE14:AE15"/>
    <mergeCell ref="AF14:AF15"/>
    <mergeCell ref="AG14:AG15"/>
    <mergeCell ref="AH14:AH15"/>
    <mergeCell ref="AI14:AI15"/>
    <mergeCell ref="AJ14:AJ15"/>
    <mergeCell ref="AK14:AK15"/>
    <mergeCell ref="AE12:AE13"/>
    <mergeCell ref="AF12:AF13"/>
    <mergeCell ref="AG12:AG13"/>
    <mergeCell ref="AH12:AH13"/>
    <mergeCell ref="AI12:AI13"/>
    <mergeCell ref="AJ12:AJ13"/>
    <mergeCell ref="AK12:AK13"/>
    <mergeCell ref="AL12:AL13"/>
    <mergeCell ref="AM12:AM13"/>
    <mergeCell ref="AG10:AG11"/>
    <mergeCell ref="AH10:AH11"/>
    <mergeCell ref="AI10:AI11"/>
    <mergeCell ref="AJ10:AJ11"/>
    <mergeCell ref="AK10:AK11"/>
    <mergeCell ref="AL10:AL11"/>
    <mergeCell ref="AM10:AM11"/>
    <mergeCell ref="AN10:AN11"/>
    <mergeCell ref="B12:B13"/>
    <mergeCell ref="C12:C13"/>
    <mergeCell ref="D12:D13"/>
    <mergeCell ref="E12:E13"/>
    <mergeCell ref="F12:F13"/>
    <mergeCell ref="G12:G13"/>
    <mergeCell ref="H12:H13"/>
    <mergeCell ref="I12:I13"/>
    <mergeCell ref="J12:J13"/>
    <mergeCell ref="K12:K13"/>
    <mergeCell ref="L12:L13"/>
    <mergeCell ref="M12:M13"/>
    <mergeCell ref="N12:N13"/>
    <mergeCell ref="W12:W13"/>
    <mergeCell ref="AC12:AC13"/>
    <mergeCell ref="AD12:AD13"/>
    <mergeCell ref="K10:K11"/>
    <mergeCell ref="L10:L11"/>
    <mergeCell ref="M10:M11"/>
    <mergeCell ref="N10:N11"/>
    <mergeCell ref="W10:W11"/>
    <mergeCell ref="AC10:AC11"/>
    <mergeCell ref="AD10:AD11"/>
    <mergeCell ref="AE10:AE11"/>
    <mergeCell ref="AF10:AF11"/>
    <mergeCell ref="B10:B11"/>
    <mergeCell ref="C10:C11"/>
    <mergeCell ref="D10:D11"/>
    <mergeCell ref="E10:E11"/>
    <mergeCell ref="F10:F11"/>
    <mergeCell ref="G10:G11"/>
    <mergeCell ref="H10:H11"/>
    <mergeCell ref="I10:I11"/>
    <mergeCell ref="J10:J11"/>
    <mergeCell ref="AF8:AF9"/>
    <mergeCell ref="AG8:AG9"/>
    <mergeCell ref="AH8:AH9"/>
    <mergeCell ref="AI8:AI9"/>
    <mergeCell ref="AJ8:AJ9"/>
    <mergeCell ref="AK8:AK9"/>
    <mergeCell ref="AL8:AL9"/>
    <mergeCell ref="AM8:AM9"/>
    <mergeCell ref="AN8:AN9"/>
    <mergeCell ref="AI6:AI7"/>
    <mergeCell ref="AJ6:AJ7"/>
    <mergeCell ref="AK6:AK7"/>
    <mergeCell ref="AL6:AL7"/>
    <mergeCell ref="AM6:AM7"/>
    <mergeCell ref="AN6:AN7"/>
    <mergeCell ref="A8:A17"/>
    <mergeCell ref="B8:B9"/>
    <mergeCell ref="C8:C9"/>
    <mergeCell ref="D8:D9"/>
    <mergeCell ref="E8:E9"/>
    <mergeCell ref="F8:F9"/>
    <mergeCell ref="G8:G9"/>
    <mergeCell ref="H8:H9"/>
    <mergeCell ref="I8:I9"/>
    <mergeCell ref="J8:J9"/>
    <mergeCell ref="K8:K9"/>
    <mergeCell ref="L8:L9"/>
    <mergeCell ref="M8:M9"/>
    <mergeCell ref="N8:N9"/>
    <mergeCell ref="W8:W9"/>
    <mergeCell ref="AC8:AC9"/>
    <mergeCell ref="AD8:AD9"/>
    <mergeCell ref="AE8:AE9"/>
    <mergeCell ref="X6:Y7"/>
    <mergeCell ref="Z6:AA7"/>
    <mergeCell ref="AB6:AB7"/>
    <mergeCell ref="AC6:AC7"/>
    <mergeCell ref="AD6:AD7"/>
    <mergeCell ref="AE6:AE7"/>
    <mergeCell ref="AF6:AF7"/>
    <mergeCell ref="AG6:AG7"/>
    <mergeCell ref="AH6:AH7"/>
    <mergeCell ref="A5:A7"/>
    <mergeCell ref="B5:I5"/>
    <mergeCell ref="J5:N5"/>
    <mergeCell ref="O5:V5"/>
    <mergeCell ref="W5:AD5"/>
    <mergeCell ref="AE5:AH5"/>
    <mergeCell ref="AI5:AN5"/>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V6"/>
    <mergeCell ref="W6:W7"/>
    <mergeCell ref="A1:D3"/>
    <mergeCell ref="E1:AE1"/>
    <mergeCell ref="AF1:AI1"/>
    <mergeCell ref="AJ1:AM1"/>
    <mergeCell ref="E2:AE2"/>
    <mergeCell ref="AF2:AI2"/>
    <mergeCell ref="AJ2:AM2"/>
    <mergeCell ref="E3:AE3"/>
    <mergeCell ref="AF3:AI3"/>
    <mergeCell ref="AJ3:AM3"/>
  </mergeCells>
  <conditionalFormatting sqref="K8 K10 K12 K14 K16:K18 K20 K22 K24 K26 K28 K30 K32 K34 K36 K38 K40 K42 K44 K46 K48 K50 K52 K54 K56 K58 K60 K62 K64 K66 K68 K70 K72">
    <cfRule type="cellIs" priority="2" operator="equal">
      <formula>"Muy Baja 20%"</formula>
    </cfRule>
    <cfRule type="containsText" priority="3" operator="containsText" text="Muy Baja 20%">
      <formula>NOT(ISERROR(SEARCH("Muy Baja 20%",K8)))</formula>
    </cfRule>
  </conditionalFormatting>
  <conditionalFormatting sqref="M8 M10 M12 M14 M16:M18 M20 M22 M24 M26 M28 M30 M32 M34 M36 M38 M40 M42 M44 M46 M48 M50 M52 M54 M56 M58 M60 M62 M64 M66 M68 M70 M72">
    <cfRule type="cellIs" priority="4" operator="equal">
      <formula>"Muy Baja 20%"</formula>
    </cfRule>
    <cfRule type="containsText" priority="5" operator="containsText" text="Muy Baja 20%">
      <formula>NOT(ISERROR(SEARCH("Muy Baja 20%",M8)))</formula>
    </cfRule>
  </conditionalFormatting>
  <conditionalFormatting sqref="N8:N73 AG8:AG73">
    <cfRule type="expression" dxfId="11" priority="16">
      <formula>NOT(ISERROR(SEARCH(("Extremo"),(N8))))</formula>
    </cfRule>
    <cfRule type="expression" dxfId="10" priority="17">
      <formula>NOT(ISERROR(SEARCH(("Alto"),(N8))))</formula>
    </cfRule>
    <cfRule type="expression" dxfId="9" priority="18">
      <formula>NOT(ISERROR(SEARCH(("Moderado"),(N8))))</formula>
    </cfRule>
    <cfRule type="expression" dxfId="8" priority="19">
      <formula>NOT(ISERROR(SEARCH(("Bajo"),(N8))))</formula>
    </cfRule>
    <cfRule type="containsText" dxfId="7" priority="20" operator="containsText" text="Bajo">
      <formula>NOT(ISERROR(SEARCH("Bajo",N8)))</formula>
    </cfRule>
    <cfRule type="containsText" dxfId="6" priority="21" operator="containsText" text="Extremo">
      <formula>NOT(ISERROR(SEARCH("Extremo",N8)))</formula>
    </cfRule>
    <cfRule type="containsText" dxfId="5" priority="22" operator="containsText" text="Moderado">
      <formula>NOT(ISERROR(SEARCH("Moderado",N8)))</formula>
    </cfRule>
    <cfRule type="containsText" dxfId="4" priority="23" operator="containsText" text="Alto">
      <formula>NOT(ISERROR(SEARCH("Alto",N8)))</formula>
    </cfRule>
  </conditionalFormatting>
  <conditionalFormatting sqref="S8:S73">
    <cfRule type="cellIs" priority="6" operator="equal">
      <formula>"Muy Baja 20%"</formula>
    </cfRule>
    <cfRule type="containsText" priority="7" operator="containsText" text="Muy Baja 20%">
      <formula>NOT(ISERROR(SEARCH("Muy Baja 20%",S8)))</formula>
    </cfRule>
  </conditionalFormatting>
  <conditionalFormatting sqref="Y8:Y73">
    <cfRule type="cellIs" priority="8" operator="equal">
      <formula>"Muy Baja 20%"</formula>
    </cfRule>
    <cfRule type="containsText" priority="9" operator="containsText" text="Muy Baja 20%">
      <formula>NOT(ISERROR(SEARCH("Muy Baja 20%",Y8)))</formula>
    </cfRule>
  </conditionalFormatting>
  <conditionalFormatting sqref="AA8:AB73">
    <cfRule type="cellIs" priority="10" operator="equal">
      <formula>"Muy Baja 20%"</formula>
    </cfRule>
    <cfRule type="containsText" priority="11" operator="containsText" text="Muy Baja 20%">
      <formula>NOT(ISERROR(SEARCH("Muy Baja 20%",AA8)))</formula>
    </cfRule>
  </conditionalFormatting>
  <conditionalFormatting sqref="AE8:AF8 AE10:AF10 AE12:AF12 AE14:AF14 AE16:AF18 AE20:AF20 AE22:AF22 AE24:AF24 AE26:AF26 AE28:AF28 AE30:AF30 AE32:AF32 AE34:AF34 AE36:AF36 AE38:AF38 AE40:AF40 AE42:AF42 AE44:AF44 AE46:AF46 AE48:AF48 AE50:AF50 AE52:AF52 AE54:AF54 AE56:AF56 AE58:AF58 AE60:AF60 AE62:AF62 AE64:AF64 AE66:AF66 AE68:AF68 AE70:AF70 AE72:AF72">
    <cfRule type="cellIs" priority="12" operator="equal">
      <formula>"Muy Baja 20%"</formula>
    </cfRule>
    <cfRule type="containsText" priority="13" operator="containsText" text="Muy Baja 20%">
      <formula>NOT(ISERROR(SEARCH("Muy Baja 20%",AE8)))</formula>
    </cfRule>
  </conditionalFormatting>
  <conditionalFormatting sqref="AG8:AG73">
    <cfRule type="containsText" dxfId="3" priority="24" operator="containsText" text="Bajo">
      <formula>NOT(ISERROR(SEARCH("Bajo",AG8)))</formula>
    </cfRule>
    <cfRule type="containsText" dxfId="2" priority="25" operator="containsText" text="Extremo">
      <formula>NOT(ISERROR(SEARCH("Extremo",AG8)))</formula>
    </cfRule>
    <cfRule type="containsText" dxfId="1" priority="26" operator="containsText" text="Moderado">
      <formula>NOT(ISERROR(SEARCH("Moderado",AG8)))</formula>
    </cfRule>
    <cfRule type="containsText" dxfId="0" priority="27" operator="containsText" text="Alto">
      <formula>NOT(ISERROR(SEARCH("Alto",AG8)))</formula>
    </cfRule>
  </conditionalFormatting>
  <pageMargins left="0.7" right="0.7" top="0.75" bottom="0.75" header="0.511811023622047" footer="0.511811023622047"/>
  <pageSetup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17</TotalTime>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GESTION DIRECTIVA</vt:lpstr>
      <vt:lpstr>CONTROL Y EVALUACION</vt:lpstr>
      <vt:lpstr>ADMINISTRATIVA</vt:lpstr>
      <vt:lpstr>ESCENARIOS</vt:lpstr>
      <vt:lpstr>RECREACION</vt:lpstr>
      <vt:lpstr>TALENTO HUMANO</vt:lpstr>
      <vt:lpstr>FINANCIERO</vt:lpstr>
      <vt:lpstr>BIENES Y SERVICIOS</vt:lpstr>
      <vt:lpstr>MAPA DE RIESGOS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leidy r</dc:creator>
  <dc:description/>
  <cp:lastModifiedBy>TALENTO HUMANO IMRD</cp:lastModifiedBy>
  <cp:revision>2</cp:revision>
  <dcterms:created xsi:type="dcterms:W3CDTF">2023-04-18T21:04:19Z</dcterms:created>
  <dcterms:modified xsi:type="dcterms:W3CDTF">2026-01-30T19:44:34Z</dcterms:modified>
  <dc:language>es-MX</dc:language>
</cp:coreProperties>
</file>